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Korisnik\Desktop\3.REBALANS\"/>
    </mc:Choice>
  </mc:AlternateContent>
  <xr:revisionPtr revIDLastSave="0" documentId="13_ncr:1_{0743A6E3-9A8D-4543-BD0C-4930AA6B42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ŽETAK " sheetId="1" r:id="rId1"/>
    <sheet name="POSEBNI_DIO_" sheetId="3" r:id="rId2"/>
  </sheets>
  <definedNames>
    <definedName name="_xlnm.Print_Area" localSheetId="1">POSEBNI_DIO_!$A$1:$D$243</definedName>
    <definedName name="_xlnm.Print_Area" localSheetId="0">'SAŽETAK '!$A$1:$I$23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" l="1"/>
  <c r="H7" i="1"/>
  <c r="D180" i="3"/>
  <c r="C93" i="3"/>
  <c r="C266" i="3"/>
  <c r="C267" i="3"/>
  <c r="C268" i="3"/>
  <c r="D100" i="3"/>
  <c r="C96" i="3"/>
  <c r="C95" i="3" s="1"/>
  <c r="C97" i="3"/>
  <c r="C98" i="3"/>
  <c r="C100" i="3"/>
  <c r="D247" i="3"/>
  <c r="D250" i="3"/>
  <c r="D252" i="3"/>
  <c r="D255" i="3"/>
  <c r="D257" i="3"/>
  <c r="D261" i="3"/>
  <c r="D268" i="3"/>
  <c r="D267" i="3" s="1"/>
  <c r="D266" i="3" s="1"/>
  <c r="D169" i="3"/>
  <c r="D166" i="3"/>
  <c r="C261" i="3"/>
  <c r="C257" i="3"/>
  <c r="C255" i="3"/>
  <c r="C252" i="3"/>
  <c r="C250" i="3"/>
  <c r="C247" i="3"/>
  <c r="C166" i="3"/>
  <c r="C169" i="3"/>
  <c r="D97" i="3"/>
  <c r="D98" i="3"/>
  <c r="D96" i="3" s="1"/>
  <c r="D9" i="3"/>
  <c r="D22" i="3"/>
  <c r="D26" i="3"/>
  <c r="D25" i="3" s="1"/>
  <c r="D24" i="3" s="1"/>
  <c r="I4" i="1"/>
  <c r="H4" i="1"/>
  <c r="C188" i="3"/>
  <c r="D188" i="3"/>
  <c r="D185" i="3"/>
  <c r="D183" i="3"/>
  <c r="D177" i="3"/>
  <c r="C183" i="3"/>
  <c r="C185" i="3"/>
  <c r="C180" i="3"/>
  <c r="C177" i="3"/>
  <c r="D155" i="3"/>
  <c r="D154" i="3" s="1"/>
  <c r="C155" i="3"/>
  <c r="C154" i="3" s="1"/>
  <c r="D151" i="3"/>
  <c r="D150" i="3" s="1"/>
  <c r="C151" i="3"/>
  <c r="C150" i="3" s="1"/>
  <c r="D145" i="3"/>
  <c r="C145" i="3"/>
  <c r="D135" i="3"/>
  <c r="C135" i="3"/>
  <c r="D128" i="3"/>
  <c r="C128" i="3"/>
  <c r="D124" i="3"/>
  <c r="C124" i="3"/>
  <c r="D121" i="3"/>
  <c r="C121" i="3"/>
  <c r="D119" i="3"/>
  <c r="C119" i="3"/>
  <c r="D116" i="3"/>
  <c r="C116" i="3"/>
  <c r="D111" i="3"/>
  <c r="C111" i="3"/>
  <c r="D109" i="3"/>
  <c r="C109" i="3"/>
  <c r="D106" i="3"/>
  <c r="C106" i="3"/>
  <c r="D91" i="3"/>
  <c r="D90" i="3" s="1"/>
  <c r="C91" i="3"/>
  <c r="C90" i="3" s="1"/>
  <c r="D86" i="3"/>
  <c r="D85" i="3" s="1"/>
  <c r="C86" i="3"/>
  <c r="C85" i="3" s="1"/>
  <c r="D74" i="3"/>
  <c r="C74" i="3"/>
  <c r="D77" i="3"/>
  <c r="C77" i="3"/>
  <c r="D80" i="3"/>
  <c r="C80" i="3"/>
  <c r="C79" i="3" s="1"/>
  <c r="D67" i="3"/>
  <c r="D66" i="3" s="1"/>
  <c r="D65" i="3" s="1"/>
  <c r="C67" i="3"/>
  <c r="C66" i="3" s="1"/>
  <c r="C65" i="3" s="1"/>
  <c r="D59" i="3"/>
  <c r="C59" i="3"/>
  <c r="D61" i="3"/>
  <c r="C61" i="3"/>
  <c r="D56" i="3"/>
  <c r="D54" i="3"/>
  <c r="D51" i="3"/>
  <c r="C51" i="3"/>
  <c r="C54" i="3"/>
  <c r="C56" i="3"/>
  <c r="D35" i="3"/>
  <c r="C35" i="3"/>
  <c r="D39" i="3"/>
  <c r="D38" i="3" s="1"/>
  <c r="C44" i="3"/>
  <c r="C42" i="3"/>
  <c r="C39" i="3"/>
  <c r="C38" i="3" s="1"/>
  <c r="D32" i="3"/>
  <c r="C32" i="3"/>
  <c r="C9" i="3"/>
  <c r="C24" i="3"/>
  <c r="C22" i="3"/>
  <c r="C26" i="3"/>
  <c r="D254" i="3" l="1"/>
  <c r="D165" i="3"/>
  <c r="D164" i="3" s="1"/>
  <c r="D163" i="3" s="1"/>
  <c r="D162" i="3" s="1"/>
  <c r="C246" i="3"/>
  <c r="C245" i="3" s="1"/>
  <c r="C254" i="3"/>
  <c r="D246" i="3"/>
  <c r="C165" i="3"/>
  <c r="C164" i="3" s="1"/>
  <c r="C163" i="3" s="1"/>
  <c r="C162" i="3" s="1"/>
  <c r="D95" i="3"/>
  <c r="D7" i="3"/>
  <c r="D31" i="3"/>
  <c r="D30" i="3" s="1"/>
  <c r="D29" i="3" s="1"/>
  <c r="D182" i="3"/>
  <c r="D123" i="3"/>
  <c r="C187" i="3"/>
  <c r="C182" i="3"/>
  <c r="D187" i="3"/>
  <c r="C176" i="3"/>
  <c r="D176" i="3"/>
  <c r="C123" i="3"/>
  <c r="C105" i="3"/>
  <c r="C103" i="3" s="1"/>
  <c r="C115" i="3"/>
  <c r="D115" i="3"/>
  <c r="D105" i="3"/>
  <c r="D104" i="3" s="1"/>
  <c r="C84" i="3"/>
  <c r="C83" i="3" s="1"/>
  <c r="C82" i="3" s="1"/>
  <c r="C73" i="3"/>
  <c r="C72" i="3" s="1"/>
  <c r="C71" i="3" s="1"/>
  <c r="C70" i="3" s="1"/>
  <c r="D84" i="3"/>
  <c r="D73" i="3"/>
  <c r="D79" i="3"/>
  <c r="D58" i="3"/>
  <c r="D50" i="3"/>
  <c r="C58" i="3"/>
  <c r="C50" i="3"/>
  <c r="C41" i="3"/>
  <c r="C37" i="3" s="1"/>
  <c r="C31" i="3"/>
  <c r="C30" i="3" s="1"/>
  <c r="C7" i="3"/>
  <c r="I21" i="1"/>
  <c r="C191" i="3"/>
  <c r="D245" i="3" l="1"/>
  <c r="D114" i="3"/>
  <c r="D113" i="3" s="1"/>
  <c r="C175" i="3"/>
  <c r="C174" i="3" s="1"/>
  <c r="C104" i="3"/>
  <c r="C114" i="3"/>
  <c r="C113" i="3" s="1"/>
  <c r="C69" i="3"/>
  <c r="D103" i="3"/>
  <c r="D83" i="3"/>
  <c r="C49" i="3"/>
  <c r="C48" i="3" s="1"/>
  <c r="C47" i="3" s="1"/>
  <c r="D72" i="3"/>
  <c r="D49" i="3"/>
  <c r="C94" i="3" l="1"/>
  <c r="D94" i="3"/>
  <c r="D82" i="3"/>
  <c r="D71" i="3"/>
  <c r="D70" i="3" s="1"/>
  <c r="D48" i="3"/>
  <c r="D69" i="3" l="1"/>
  <c r="D47" i="3"/>
  <c r="D225" i="3"/>
  <c r="C194" i="3"/>
  <c r="C238" i="3"/>
  <c r="C237" i="3" s="1"/>
  <c r="C233" i="3"/>
  <c r="C232" i="3" s="1"/>
  <c r="C228" i="3"/>
  <c r="C227" i="3" s="1"/>
  <c r="C223" i="3"/>
  <c r="C222" i="3" s="1"/>
  <c r="C214" i="3"/>
  <c r="C213" i="3" s="1"/>
  <c r="C209" i="3"/>
  <c r="C208" i="3" s="1"/>
  <c r="D242" i="3"/>
  <c r="D240" i="3"/>
  <c r="D235" i="3"/>
  <c r="D230" i="3"/>
  <c r="D44" i="3"/>
  <c r="D42" i="3"/>
  <c r="D211" i="3"/>
  <c r="D220" i="3"/>
  <c r="D218" i="3"/>
  <c r="D216" i="3"/>
  <c r="D41" i="3" l="1"/>
  <c r="D229" i="3"/>
  <c r="D224" i="3"/>
  <c r="D210" i="3"/>
  <c r="D234" i="3"/>
  <c r="D215" i="3"/>
  <c r="D239" i="3"/>
  <c r="D238" i="3" s="1"/>
  <c r="D233" i="3" l="1"/>
  <c r="D232" i="3" s="1"/>
  <c r="D222" i="3"/>
  <c r="D223" i="3"/>
  <c r="D209" i="3"/>
  <c r="D208" i="3" s="1"/>
  <c r="D214" i="3"/>
  <c r="D228" i="3"/>
  <c r="D237" i="3"/>
  <c r="D213" i="3"/>
  <c r="C207" i="3"/>
  <c r="D205" i="3"/>
  <c r="D204" i="3"/>
  <c r="D200" i="3"/>
  <c r="D198" i="3"/>
  <c r="D196" i="3"/>
  <c r="D227" i="3" l="1"/>
  <c r="D203" i="3"/>
  <c r="D195" i="3"/>
  <c r="D175" i="3" l="1"/>
  <c r="D174" i="3" s="1"/>
  <c r="D207" i="3"/>
  <c r="D194" i="3"/>
  <c r="D37" i="3"/>
  <c r="D28" i="3" s="1"/>
  <c r="F16" i="1"/>
  <c r="G16" i="1"/>
  <c r="D173" i="3" l="1"/>
  <c r="D93" i="3" s="1"/>
  <c r="I16" i="1" l="1"/>
  <c r="H16" i="1"/>
  <c r="C202" i="3" l="1"/>
  <c r="C193" i="3" l="1"/>
  <c r="D193" i="3"/>
  <c r="F6" i="1"/>
  <c r="F21" i="1"/>
  <c r="G21" i="1"/>
  <c r="G6" i="1"/>
  <c r="G9" i="1" l="1"/>
  <c r="F9" i="1"/>
  <c r="F8" i="1" l="1"/>
  <c r="F7" i="1" s="1"/>
  <c r="G8" i="1"/>
  <c r="G7" i="1" s="1"/>
  <c r="G5" i="1" l="1"/>
  <c r="G4" i="1" s="1"/>
  <c r="G10" i="1" s="1"/>
  <c r="G23" i="1" s="1"/>
  <c r="F5" i="1"/>
  <c r="F4" i="1" s="1"/>
  <c r="F10" i="1" s="1"/>
  <c r="F23" i="1" s="1"/>
  <c r="I23" i="1" l="1"/>
  <c r="D190" i="3" l="1"/>
  <c r="D6" i="3" l="1"/>
  <c r="C190" i="3" l="1"/>
  <c r="C29" i="3" l="1"/>
  <c r="C28" i="3" s="1"/>
  <c r="C6" i="3" s="1"/>
</calcChain>
</file>

<file path=xl/sharedStrings.xml><?xml version="1.0" encoding="utf-8"?>
<sst xmlns="http://schemas.openxmlformats.org/spreadsheetml/2006/main" count="336" uniqueCount="148">
  <si>
    <t xml:space="preserve">PRIHODI/RASHODI TEKUĆA GODINA </t>
  </si>
  <si>
    <t>PRIHODI UKUPNO</t>
  </si>
  <si>
    <t>PRIHODI POSLOVANJA</t>
  </si>
  <si>
    <t>PRIHODI OD PRODAJE NEFINANCIJSKE IMOVINE</t>
  </si>
  <si>
    <t>RASHODI UKUPNO</t>
  </si>
  <si>
    <t>RASHODI  POSLOVANJA</t>
  </si>
  <si>
    <t>RASHODI ZA NEFINANCIJSKU IMOVINU</t>
  </si>
  <si>
    <t>RAZLIKA - VIŠAK / MANJAK</t>
  </si>
  <si>
    <t>VIŠKOVI/MANJKOVI</t>
  </si>
  <si>
    <t xml:space="preserve">RAČUN FINANCIRANJA </t>
  </si>
  <si>
    <t>PRIMICI OD FINANCIJSKE IMOVINE I ZADUŽIVANJA</t>
  </si>
  <si>
    <t>IZDACI ZA FINANCIJSKU IMOVINU I OTPLATE ZAJMOVA</t>
  </si>
  <si>
    <t>NETO FINANCIRANJE</t>
  </si>
  <si>
    <t>Rashodi za zaposlene</t>
  </si>
  <si>
    <t>Materijalni rashodi</t>
  </si>
  <si>
    <t>Financijski rashodi</t>
  </si>
  <si>
    <t>Rashodi za nabavu nefinancijske imovine</t>
  </si>
  <si>
    <t>Rashodi za nabavu proizvedene dugotrajne imovine</t>
  </si>
  <si>
    <t>Izvršenje 2021.</t>
  </si>
  <si>
    <t>Plan 2022.</t>
  </si>
  <si>
    <t>A) SAŽETAK RAČUNA PRIHODA I RASHODA</t>
  </si>
  <si>
    <t>B) SAŽETAK RAČUNA FINANCIRANJA</t>
  </si>
  <si>
    <t>C) PRENESENI VIŠAK ILI PRENESENI MANJAK I VIŠEGODIŠNJI PLAN URAVNOTEŽENJA</t>
  </si>
  <si>
    <t>VIŠAK / MANJAK IZ PRETHODNE(IH) GODINE KOJI ĆE SE RASPOREDITI / POKRITI</t>
  </si>
  <si>
    <t>Pomoći</t>
  </si>
  <si>
    <t>Opći prihodi i primici</t>
  </si>
  <si>
    <t>Rashodi poslovanja</t>
  </si>
  <si>
    <t>Šifra</t>
  </si>
  <si>
    <t>Naziv</t>
  </si>
  <si>
    <t>AKTIVNOST 2</t>
  </si>
  <si>
    <t>Vlastiti prihodi - višak</t>
  </si>
  <si>
    <t>Prihodi za posebne namjene</t>
  </si>
  <si>
    <t>Prihodi za posebne namjene - višak</t>
  </si>
  <si>
    <t>Donacije</t>
  </si>
  <si>
    <t>II. POSEBNI DIO</t>
  </si>
  <si>
    <t>UKUPAN DONOS VIŠKA / MANJKA IZ PRETHODNE(IH) GODINE</t>
  </si>
  <si>
    <t>Pomoći temeljem prijenosa EU sredstava</t>
  </si>
  <si>
    <t>Rashodi za usluge</t>
  </si>
  <si>
    <t>Postrojenja i oprema</t>
  </si>
  <si>
    <t>Doprinosi na plaće</t>
  </si>
  <si>
    <t xml:space="preserve">Ostali rashodi za zaposlene </t>
  </si>
  <si>
    <t>Naknade troškova zaposlenima</t>
  </si>
  <si>
    <t>Rashodi za materijal i energiju</t>
  </si>
  <si>
    <t>Ostali nespomenuti rashodi poslovanja</t>
  </si>
  <si>
    <t>Ostali financijski rashodi</t>
  </si>
  <si>
    <t>Stručno usavršavanje zaposlenika</t>
  </si>
  <si>
    <t>Sitni inventar i auto gume</t>
  </si>
  <si>
    <t>Uredski materijal i ostali materijalni rashodi</t>
  </si>
  <si>
    <t>Materijal i sirovine</t>
  </si>
  <si>
    <t>Zdravstvene i veterinarske usluge</t>
  </si>
  <si>
    <t>Intelektualne i osobne usluge</t>
  </si>
  <si>
    <t>Ostale usluge</t>
  </si>
  <si>
    <t>Zakupnine i najamnine</t>
  </si>
  <si>
    <t>Rashodi za dodatna ulaganja na nefinancijskoj imovini</t>
  </si>
  <si>
    <t>VIŠAK / MANJAK + NETO FINANCIRANJE+PRENESENI RAZULTAT</t>
  </si>
  <si>
    <t>Plan tekuće godine</t>
  </si>
  <si>
    <t xml:space="preserve">Izvršenje tekuće godine </t>
  </si>
  <si>
    <t>Plaće za redovan rad</t>
  </si>
  <si>
    <t>Doprinosi za obvezno zdravstveno osiguranje</t>
  </si>
  <si>
    <t>3211</t>
  </si>
  <si>
    <t>Službena putovanja</t>
  </si>
  <si>
    <t>3221</t>
  </si>
  <si>
    <t>Energija</t>
  </si>
  <si>
    <t>3121</t>
  </si>
  <si>
    <t>3232</t>
  </si>
  <si>
    <t>Usluge tekućeg i investicijskog održavanja</t>
  </si>
  <si>
    <t>3234</t>
  </si>
  <si>
    <t>Komunalne usluge</t>
  </si>
  <si>
    <t>Računalne usluge</t>
  </si>
  <si>
    <t>3239</t>
  </si>
  <si>
    <t>Reprezentacija</t>
  </si>
  <si>
    <t>Pristojbe i naknade</t>
  </si>
  <si>
    <t>3431</t>
  </si>
  <si>
    <t>Bankarske usluge i usluge platnog prometa</t>
  </si>
  <si>
    <t xml:space="preserve">Naknade troškova osobama izvan radnog odnosa </t>
  </si>
  <si>
    <t>4221</t>
  </si>
  <si>
    <t>Uredska oprema i namještaj</t>
  </si>
  <si>
    <t xml:space="preserve">Rashodi za usluge </t>
  </si>
  <si>
    <t>Pomoći - višak</t>
  </si>
  <si>
    <t>Tekuće pomoći temeljem prijenosa EU sredstava</t>
  </si>
  <si>
    <t>P1004</t>
  </si>
  <si>
    <t>A100012</t>
  </si>
  <si>
    <t>Naknada za rad predstavničkih tijela-upravno vijeće</t>
  </si>
  <si>
    <t>Kamate za primljene kredite</t>
  </si>
  <si>
    <t>Izdatci za otplatu glavnice primljenih kredita</t>
  </si>
  <si>
    <t>Otplata glavnice kredita</t>
  </si>
  <si>
    <t>1.1.</t>
  </si>
  <si>
    <t>Izdatci za financijsku imovinu i otplatu glavnice kredita</t>
  </si>
  <si>
    <t>A100014</t>
  </si>
  <si>
    <t>Dnevni boravak 3+2</t>
  </si>
  <si>
    <t>Izdatci za domove socijalne skrbi</t>
  </si>
  <si>
    <t>Bruto plaće</t>
  </si>
  <si>
    <t>Plaće za osobne uvjete rada</t>
  </si>
  <si>
    <t>5.7.1.</t>
  </si>
  <si>
    <t>Pomoći iz gradskog proračuna</t>
  </si>
  <si>
    <t>T100027</t>
  </si>
  <si>
    <t>Tekući projekt - Županijski kutak zdravlja</t>
  </si>
  <si>
    <t>Program javnih potreba u socijalnoj skrbi</t>
  </si>
  <si>
    <t>Naknada za prijevoz zaposlenima</t>
  </si>
  <si>
    <t>Medicinska i laboratorijska oprema</t>
  </si>
  <si>
    <t>P1005</t>
  </si>
  <si>
    <t>Minimalni financijski standardi</t>
  </si>
  <si>
    <t>Redovna djelatnost-minimalni standardi</t>
  </si>
  <si>
    <t>1.5.</t>
  </si>
  <si>
    <t>Opći prihodi Domovi za starije i nemoćne</t>
  </si>
  <si>
    <t>A100004</t>
  </si>
  <si>
    <t>K100003</t>
  </si>
  <si>
    <t>Ulaganje u objekte socijalne skrbi</t>
  </si>
  <si>
    <t>Uređaji,strojevi i oprema za ostale namjene</t>
  </si>
  <si>
    <t>Dodatna ulaganja na nefinancijskoj imovini</t>
  </si>
  <si>
    <t>P1007</t>
  </si>
  <si>
    <t>Redovna djelatnost ustanova socijalne skrbi</t>
  </si>
  <si>
    <t>A100001</t>
  </si>
  <si>
    <t>Redovna djelatnost</t>
  </si>
  <si>
    <t>3.1.1.</t>
  </si>
  <si>
    <t>Vlastiti prihod-PK</t>
  </si>
  <si>
    <t>4.3.1.</t>
  </si>
  <si>
    <t>Prihodi za posebne namjene-PK</t>
  </si>
  <si>
    <t>Naknada troškova zaposlenima</t>
  </si>
  <si>
    <t>Materijal i dijelovi za tekuće i invest. Održavanje</t>
  </si>
  <si>
    <t>Službena , radna i zaštitna odjeća i obuća</t>
  </si>
  <si>
    <t>Usluge telefona,pošte i prijevoza</t>
  </si>
  <si>
    <t>Usluge promidžbe i informiranja</t>
  </si>
  <si>
    <t>Premije osiguranja</t>
  </si>
  <si>
    <t>Bankarske usluge</t>
  </si>
  <si>
    <t>Zatezne kamate</t>
  </si>
  <si>
    <t>Naknade građanima i kućanstvima</t>
  </si>
  <si>
    <t>Ostale naknade građanima i kućanstvima</t>
  </si>
  <si>
    <t>Naknade građanima i kućanstvima u novcu</t>
  </si>
  <si>
    <t>Naknade građanima i kućanstvima u naravi</t>
  </si>
  <si>
    <t>A100006</t>
  </si>
  <si>
    <t>Projekt EU-Dnevni centar Novska</t>
  </si>
  <si>
    <t>5.2.3.</t>
  </si>
  <si>
    <t>Pomoći EU</t>
  </si>
  <si>
    <t>Pomoći unutar općeg proračuna</t>
  </si>
  <si>
    <t>Uređaji, strojevi i oprema</t>
  </si>
  <si>
    <t xml:space="preserve">A+188:224123005 </t>
  </si>
  <si>
    <t>Plan 2023.</t>
  </si>
  <si>
    <t>Novi plan 2023.</t>
  </si>
  <si>
    <t>A100005</t>
  </si>
  <si>
    <t>Projekt EU-Živimo s Alzheimerom</t>
  </si>
  <si>
    <t>Pomoći EU-PK</t>
  </si>
  <si>
    <t>Pomoći iz gradskih i općinskih proračuna - PK</t>
  </si>
  <si>
    <t>K100006</t>
  </si>
  <si>
    <t>Ulaganja u objekte socijalne skrbi - POTRES</t>
  </si>
  <si>
    <t>Rashodi za dodatna ulaganja na nefinancijskoj imov.</t>
  </si>
  <si>
    <t>FINANCIJSKI PLAN PRORAČUNSKOG KORISNIKA JEDINICE LOKALNE I PODRUČNE ( REGIONALNE) SAMOUPRAVE ZA 2023.</t>
  </si>
  <si>
    <t>3. rebalans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</si>
</sst>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&quot; &quot;;[Red]&quot;-&quot;#,##0&quot; &quot;"/>
  </numFmts>
  <fonts count="22" x14ac:knownFonts="1">
    <font>
      <sz val="10"/>
      <color rgb="FF00000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2"/>
      <color rgb="FF002060"/>
      <name val="Calibri"/>
      <family val="2"/>
      <scheme val="minor"/>
    </font>
    <font>
      <b/>
      <i/>
      <sz val="12"/>
      <color rgb="FF002060"/>
      <name val="Calibri"/>
      <family val="2"/>
      <scheme val="minor"/>
    </font>
    <font>
      <sz val="10"/>
      <color indexed="8"/>
      <name val="MS Sans Serif"/>
      <family val="2"/>
      <charset val="238"/>
    </font>
    <font>
      <sz val="10"/>
      <name val="Arial"/>
      <family val="2"/>
    </font>
    <font>
      <sz val="12"/>
      <color rgb="FF002060"/>
      <name val="Calibri"/>
      <family val="2"/>
      <scheme val="minor"/>
    </font>
    <font>
      <i/>
      <sz val="12"/>
      <color rgb="FF00206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8"/>
      <color rgb="FF002060"/>
      <name val="Calibri"/>
      <family val="2"/>
      <scheme val="minor"/>
    </font>
    <font>
      <b/>
      <i/>
      <sz val="8"/>
      <color rgb="FF002060"/>
      <name val="Calibri"/>
      <family val="2"/>
      <scheme val="minor"/>
    </font>
    <font>
      <b/>
      <sz val="12"/>
      <color rgb="FF002060"/>
      <name val="Calibri"/>
      <family val="2"/>
      <charset val="238"/>
      <scheme val="minor"/>
    </font>
    <font>
      <i/>
      <sz val="12"/>
      <color rgb="FF002060"/>
      <name val="Calibri"/>
      <family val="2"/>
      <charset val="238"/>
      <scheme val="minor"/>
    </font>
    <font>
      <sz val="12"/>
      <color rgb="FF002060"/>
      <name val="Calibri"/>
      <family val="2"/>
      <charset val="238"/>
      <scheme val="minor"/>
    </font>
    <font>
      <b/>
      <i/>
      <sz val="12"/>
      <color theme="1"/>
      <name val="Calibri"/>
      <family val="2"/>
      <scheme val="minor"/>
    </font>
    <font>
      <b/>
      <i/>
      <sz val="12"/>
      <color rgb="FF00206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DEBF7"/>
        <bgColor rgb="FFDDEBF7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DDEBF7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rgb="FFFFFFFF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</borders>
  <cellStyleXfs count="9">
    <xf numFmtId="0" fontId="0" fillId="0" borderId="0"/>
    <xf numFmtId="0" fontId="4" fillId="0" borderId="0"/>
    <xf numFmtId="0" fontId="8" fillId="0" borderId="0"/>
    <xf numFmtId="0" fontId="9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5" fillId="0" borderId="0"/>
  </cellStyleXfs>
  <cellXfs count="171">
    <xf numFmtId="0" fontId="0" fillId="0" borderId="0" xfId="0"/>
    <xf numFmtId="3" fontId="11" fillId="0" borderId="0" xfId="0" applyNumberFormat="1" applyFont="1" applyAlignment="1">
      <alignment horizontal="left"/>
    </xf>
    <xf numFmtId="0" fontId="12" fillId="0" borderId="0" xfId="1" applyFont="1" applyAlignment="1">
      <alignment wrapText="1"/>
    </xf>
    <xf numFmtId="0" fontId="10" fillId="0" borderId="0" xfId="0" applyFont="1"/>
    <xf numFmtId="0" fontId="10" fillId="4" borderId="0" xfId="0" applyFont="1" applyFill="1"/>
    <xf numFmtId="0" fontId="6" fillId="2" borderId="1" xfId="0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vertical="center" wrapText="1"/>
    </xf>
    <xf numFmtId="3" fontId="10" fillId="0" borderId="0" xfId="0" applyNumberFormat="1" applyFont="1"/>
    <xf numFmtId="3" fontId="10" fillId="2" borderId="1" xfId="0" applyNumberFormat="1" applyFont="1" applyFill="1" applyBorder="1" applyAlignment="1">
      <alignment vertical="center" wrapText="1"/>
    </xf>
    <xf numFmtId="164" fontId="10" fillId="0" borderId="0" xfId="0" applyNumberFormat="1" applyFont="1"/>
    <xf numFmtId="3" fontId="10" fillId="2" borderId="1" xfId="0" applyNumberFormat="1" applyFont="1" applyFill="1" applyBorder="1" applyAlignment="1">
      <alignment vertical="center"/>
    </xf>
    <xf numFmtId="164" fontId="6" fillId="3" borderId="1" xfId="0" applyNumberFormat="1" applyFont="1" applyFill="1" applyBorder="1" applyAlignment="1">
      <alignment horizontal="right" vertical="center"/>
    </xf>
    <xf numFmtId="164" fontId="7" fillId="3" borderId="5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right" vertical="center"/>
    </xf>
    <xf numFmtId="3" fontId="6" fillId="2" borderId="1" xfId="0" applyNumberFormat="1" applyFont="1" applyFill="1" applyBorder="1" applyAlignment="1">
      <alignment horizontal="right" vertical="center"/>
    </xf>
    <xf numFmtId="3" fontId="6" fillId="2" borderId="9" xfId="0" applyNumberFormat="1" applyFont="1" applyFill="1" applyBorder="1" applyAlignment="1">
      <alignment horizontal="right" vertical="center"/>
    </xf>
    <xf numFmtId="3" fontId="7" fillId="3" borderId="5" xfId="0" applyNumberFormat="1" applyFont="1" applyFill="1" applyBorder="1" applyAlignment="1">
      <alignment horizontal="right" vertical="center"/>
    </xf>
    <xf numFmtId="0" fontId="7" fillId="0" borderId="0" xfId="0" applyFont="1"/>
    <xf numFmtId="3" fontId="7" fillId="0" borderId="0" xfId="0" applyNumberFormat="1" applyFont="1"/>
    <xf numFmtId="0" fontId="7" fillId="7" borderId="0" xfId="0" applyFont="1" applyFill="1" applyAlignment="1">
      <alignment vertical="center" wrapText="1"/>
    </xf>
    <xf numFmtId="0" fontId="7" fillId="7" borderId="0" xfId="0" applyFont="1" applyFill="1" applyAlignment="1">
      <alignment horizontal="right" vertical="center"/>
    </xf>
    <xf numFmtId="3" fontId="6" fillId="2" borderId="1" xfId="0" applyNumberFormat="1" applyFont="1" applyFill="1" applyBorder="1" applyAlignment="1">
      <alignment horizontal="right" vertical="center" wrapText="1"/>
    </xf>
    <xf numFmtId="3" fontId="6" fillId="2" borderId="9" xfId="0" applyNumberFormat="1" applyFont="1" applyFill="1" applyBorder="1" applyAlignment="1">
      <alignment horizontal="right" vertical="center" wrapText="1"/>
    </xf>
    <xf numFmtId="0" fontId="11" fillId="0" borderId="0" xfId="0" applyFont="1"/>
    <xf numFmtId="3" fontId="11" fillId="0" borderId="0" xfId="0" applyNumberFormat="1" applyFont="1"/>
    <xf numFmtId="164" fontId="11" fillId="0" borderId="0" xfId="0" applyNumberFormat="1" applyFont="1"/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vertical="center"/>
    </xf>
    <xf numFmtId="3" fontId="6" fillId="2" borderId="11" xfId="0" applyNumberFormat="1" applyFont="1" applyFill="1" applyBorder="1" applyAlignment="1">
      <alignment horizontal="right" vertical="center"/>
    </xf>
    <xf numFmtId="3" fontId="10" fillId="4" borderId="11" xfId="0" applyNumberFormat="1" applyFont="1" applyFill="1" applyBorder="1" applyAlignment="1">
      <alignment horizontal="right" vertical="center"/>
    </xf>
    <xf numFmtId="3" fontId="7" fillId="4" borderId="0" xfId="0" applyNumberFormat="1" applyFont="1" applyFill="1" applyAlignment="1">
      <alignment vertical="center"/>
    </xf>
    <xf numFmtId="3" fontId="7" fillId="8" borderId="0" xfId="0" applyNumberFormat="1" applyFont="1" applyFill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3" fontId="13" fillId="0" borderId="0" xfId="0" applyNumberFormat="1" applyFont="1" applyAlignment="1">
      <alignment horizontal="right" vertical="center"/>
    </xf>
    <xf numFmtId="3" fontId="13" fillId="0" borderId="0" xfId="0" applyNumberFormat="1" applyFont="1"/>
    <xf numFmtId="3" fontId="6" fillId="0" borderId="0" xfId="0" applyNumberFormat="1" applyFont="1" applyAlignment="1">
      <alignment horizontal="center" vertical="center" wrapText="1"/>
    </xf>
    <xf numFmtId="3" fontId="10" fillId="0" borderId="0" xfId="0" applyNumberFormat="1" applyFont="1" applyAlignment="1">
      <alignment horizontal="center" vertical="center" wrapText="1"/>
    </xf>
    <xf numFmtId="3" fontId="6" fillId="0" borderId="0" xfId="0" applyNumberFormat="1" applyFont="1"/>
    <xf numFmtId="3" fontId="6" fillId="0" borderId="0" xfId="0" applyNumberFormat="1" applyFont="1" applyAlignment="1">
      <alignment horizontal="right" vertical="center"/>
    </xf>
    <xf numFmtId="3" fontId="6" fillId="0" borderId="0" xfId="0" applyNumberFormat="1" applyFont="1" applyAlignment="1">
      <alignment vertical="center"/>
    </xf>
    <xf numFmtId="3" fontId="14" fillId="0" borderId="0" xfId="0" applyNumberFormat="1" applyFont="1"/>
    <xf numFmtId="3" fontId="7" fillId="0" borderId="0" xfId="0" applyNumberFormat="1" applyFont="1" applyAlignment="1">
      <alignment vertical="center"/>
    </xf>
    <xf numFmtId="3" fontId="10" fillId="0" borderId="0" xfId="0" applyNumberFormat="1" applyFont="1" applyAlignment="1">
      <alignment vertical="center"/>
    </xf>
    <xf numFmtId="3" fontId="10" fillId="0" borderId="0" xfId="0" applyNumberFormat="1" applyFont="1" applyAlignment="1">
      <alignment horizontal="right" vertical="center"/>
    </xf>
    <xf numFmtId="3" fontId="10" fillId="0" borderId="0" xfId="0" applyNumberFormat="1" applyFont="1" applyAlignment="1">
      <alignment horizontal="right"/>
    </xf>
    <xf numFmtId="3" fontId="14" fillId="0" borderId="0" xfId="0" applyNumberFormat="1" applyFont="1" applyAlignment="1">
      <alignment horizontal="right" vertical="center"/>
    </xf>
    <xf numFmtId="3" fontId="6" fillId="0" borderId="0" xfId="0" applyNumberFormat="1" applyFont="1" applyAlignment="1">
      <alignment horizontal="right"/>
    </xf>
    <xf numFmtId="3" fontId="16" fillId="0" borderId="0" xfId="0" applyNumberFormat="1" applyFont="1" applyAlignment="1">
      <alignment horizontal="right" vertical="center"/>
    </xf>
    <xf numFmtId="3" fontId="16" fillId="0" borderId="0" xfId="0" applyNumberFormat="1" applyFont="1"/>
    <xf numFmtId="3" fontId="6" fillId="8" borderId="11" xfId="0" applyNumberFormat="1" applyFont="1" applyFill="1" applyBorder="1" applyAlignment="1">
      <alignment horizontal="right" vertical="center"/>
    </xf>
    <xf numFmtId="0" fontId="6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3" fontId="10" fillId="8" borderId="11" xfId="0" applyNumberFormat="1" applyFont="1" applyFill="1" applyBorder="1" applyAlignment="1">
      <alignment horizontal="right" vertical="center"/>
    </xf>
    <xf numFmtId="0" fontId="6" fillId="8" borderId="11" xfId="0" applyFont="1" applyFill="1" applyBorder="1" applyAlignment="1">
      <alignment horizontal="center" vertical="center" wrapText="1"/>
    </xf>
    <xf numFmtId="3" fontId="6" fillId="8" borderId="11" xfId="0" applyNumberFormat="1" applyFont="1" applyFill="1" applyBorder="1" applyAlignment="1">
      <alignment horizontal="center" vertical="center" wrapText="1"/>
    </xf>
    <xf numFmtId="3" fontId="15" fillId="8" borderId="11" xfId="0" applyNumberFormat="1" applyFont="1" applyFill="1" applyBorder="1" applyAlignment="1">
      <alignment horizontal="center" vertical="center" wrapText="1"/>
    </xf>
    <xf numFmtId="0" fontId="7" fillId="8" borderId="11" xfId="0" applyFont="1" applyFill="1" applyBorder="1" applyAlignment="1">
      <alignment horizontal="left" vertical="center" wrapText="1"/>
    </xf>
    <xf numFmtId="3" fontId="6" fillId="8" borderId="11" xfId="0" applyNumberFormat="1" applyFont="1" applyFill="1" applyBorder="1" applyAlignment="1">
      <alignment horizontal="left" vertical="center"/>
    </xf>
    <xf numFmtId="3" fontId="6" fillId="4" borderId="11" xfId="0" applyNumberFormat="1" applyFont="1" applyFill="1" applyBorder="1" applyAlignment="1">
      <alignment vertical="center"/>
    </xf>
    <xf numFmtId="0" fontId="6" fillId="8" borderId="11" xfId="0" applyFont="1" applyFill="1" applyBorder="1" applyAlignment="1">
      <alignment horizontal="right" vertical="center"/>
    </xf>
    <xf numFmtId="0" fontId="6" fillId="8" borderId="11" xfId="0" applyFont="1" applyFill="1" applyBorder="1" applyAlignment="1">
      <alignment horizontal="left" vertical="center" wrapText="1"/>
    </xf>
    <xf numFmtId="3" fontId="6" fillId="0" borderId="11" xfId="0" applyNumberFormat="1" applyFont="1" applyBorder="1" applyAlignment="1">
      <alignment horizontal="right" vertical="center"/>
    </xf>
    <xf numFmtId="0" fontId="7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 wrapText="1"/>
    </xf>
    <xf numFmtId="3" fontId="7" fillId="0" borderId="11" xfId="0" applyNumberFormat="1" applyFont="1" applyBorder="1"/>
    <xf numFmtId="0" fontId="6" fillId="0" borderId="11" xfId="0" applyFont="1" applyBorder="1" applyAlignment="1">
      <alignment horizontal="left" vertical="center" wrapText="1"/>
    </xf>
    <xf numFmtId="3" fontId="6" fillId="0" borderId="11" xfId="0" applyNumberFormat="1" applyFont="1" applyBorder="1"/>
    <xf numFmtId="0" fontId="10" fillId="0" borderId="11" xfId="0" applyFont="1" applyBorder="1" applyAlignment="1">
      <alignment horizontal="left" vertical="center" wrapText="1"/>
    </xf>
    <xf numFmtId="3" fontId="10" fillId="0" borderId="11" xfId="0" applyNumberFormat="1" applyFont="1" applyBorder="1" applyAlignment="1">
      <alignment horizontal="right" vertical="center"/>
    </xf>
    <xf numFmtId="3" fontId="7" fillId="0" borderId="11" xfId="0" applyNumberFormat="1" applyFont="1" applyBorder="1" applyAlignment="1">
      <alignment horizontal="right" vertical="center"/>
    </xf>
    <xf numFmtId="3" fontId="7" fillId="8" borderId="11" xfId="0" applyNumberFormat="1" applyFont="1" applyFill="1" applyBorder="1" applyAlignment="1">
      <alignment horizontal="right" vertical="center"/>
    </xf>
    <xf numFmtId="0" fontId="10" fillId="8" borderId="11" xfId="0" applyFont="1" applyFill="1" applyBorder="1" applyAlignment="1">
      <alignment horizontal="left" vertical="center" wrapText="1"/>
    </xf>
    <xf numFmtId="3" fontId="6" fillId="0" borderId="11" xfId="0" applyNumberFormat="1" applyFont="1" applyBorder="1" applyAlignment="1">
      <alignment horizontal="left" vertical="center"/>
    </xf>
    <xf numFmtId="0" fontId="6" fillId="0" borderId="11" xfId="0" applyFont="1" applyBorder="1" applyAlignment="1">
      <alignment horizontal="right" vertical="center"/>
    </xf>
    <xf numFmtId="3" fontId="6" fillId="0" borderId="11" xfId="0" applyNumberFormat="1" applyFont="1" applyBorder="1" applyAlignment="1">
      <alignment vertical="center"/>
    </xf>
    <xf numFmtId="3" fontId="10" fillId="0" borderId="11" xfId="0" applyNumberFormat="1" applyFont="1" applyBorder="1" applyAlignment="1">
      <alignment vertical="center"/>
    </xf>
    <xf numFmtId="3" fontId="6" fillId="9" borderId="11" xfId="0" applyNumberFormat="1" applyFont="1" applyFill="1" applyBorder="1" applyAlignment="1">
      <alignment horizontal="left" vertical="center"/>
    </xf>
    <xf numFmtId="3" fontId="6" fillId="9" borderId="11" xfId="0" applyNumberFormat="1" applyFont="1" applyFill="1" applyBorder="1" applyAlignment="1">
      <alignment horizontal="right" vertical="center"/>
    </xf>
    <xf numFmtId="0" fontId="6" fillId="9" borderId="11" xfId="0" applyFont="1" applyFill="1" applyBorder="1" applyAlignment="1">
      <alignment horizontal="right" vertical="center"/>
    </xf>
    <xf numFmtId="0" fontId="6" fillId="9" borderId="11" xfId="0" applyFont="1" applyFill="1" applyBorder="1" applyAlignment="1">
      <alignment horizontal="left" vertical="center" wrapText="1"/>
    </xf>
    <xf numFmtId="3" fontId="6" fillId="8" borderId="11" xfId="0" applyNumberFormat="1" applyFont="1" applyFill="1" applyBorder="1" applyAlignment="1">
      <alignment horizontal="left" vertical="center" wrapText="1"/>
    </xf>
    <xf numFmtId="3" fontId="7" fillId="4" borderId="11" xfId="0" applyNumberFormat="1" applyFont="1" applyFill="1" applyBorder="1" applyAlignment="1">
      <alignment horizontal="right" vertical="center"/>
    </xf>
    <xf numFmtId="3" fontId="7" fillId="0" borderId="11" xfId="0" applyNumberFormat="1" applyFont="1" applyBorder="1" applyAlignment="1">
      <alignment vertical="center"/>
    </xf>
    <xf numFmtId="0" fontId="10" fillId="8" borderId="11" xfId="0" applyFont="1" applyFill="1" applyBorder="1" applyAlignment="1">
      <alignment horizontal="right" vertical="center"/>
    </xf>
    <xf numFmtId="0" fontId="7" fillId="9" borderId="11" xfId="0" applyFont="1" applyFill="1" applyBorder="1" applyAlignment="1">
      <alignment horizontal="left" vertical="center" wrapText="1"/>
    </xf>
    <xf numFmtId="3" fontId="7" fillId="9" borderId="11" xfId="0" applyNumberFormat="1" applyFont="1" applyFill="1" applyBorder="1" applyAlignment="1">
      <alignment horizontal="right" vertical="center"/>
    </xf>
    <xf numFmtId="0" fontId="10" fillId="9" borderId="11" xfId="0" applyFont="1" applyFill="1" applyBorder="1" applyAlignment="1">
      <alignment horizontal="left" vertical="center" wrapText="1"/>
    </xf>
    <xf numFmtId="3" fontId="10" fillId="9" borderId="11" xfId="0" applyNumberFormat="1" applyFont="1" applyFill="1" applyBorder="1" applyAlignment="1">
      <alignment horizontal="right" vertical="center"/>
    </xf>
    <xf numFmtId="0" fontId="7" fillId="0" borderId="11" xfId="0" applyFont="1" applyBorder="1" applyAlignment="1">
      <alignment horizontal="right" vertical="center"/>
    </xf>
    <xf numFmtId="0" fontId="10" fillId="0" borderId="11" xfId="0" applyFont="1" applyBorder="1" applyAlignment="1">
      <alignment horizontal="right" vertical="center"/>
    </xf>
    <xf numFmtId="0" fontId="7" fillId="8" borderId="11" xfId="0" applyFont="1" applyFill="1" applyBorder="1" applyAlignment="1">
      <alignment horizontal="right" vertical="center"/>
    </xf>
    <xf numFmtId="0" fontId="7" fillId="9" borderId="11" xfId="0" applyFont="1" applyFill="1" applyBorder="1" applyAlignment="1">
      <alignment horizontal="right" vertical="center"/>
    </xf>
    <xf numFmtId="0" fontId="10" fillId="9" borderId="11" xfId="0" applyFont="1" applyFill="1" applyBorder="1" applyAlignment="1">
      <alignment horizontal="right" vertical="center"/>
    </xf>
    <xf numFmtId="0" fontId="17" fillId="0" borderId="11" xfId="0" applyFont="1" applyBorder="1" applyAlignment="1">
      <alignment horizontal="right" vertical="center"/>
    </xf>
    <xf numFmtId="0" fontId="17" fillId="0" borderId="11" xfId="0" applyFont="1" applyBorder="1" applyAlignment="1">
      <alignment horizontal="left" vertical="center" wrapText="1"/>
    </xf>
    <xf numFmtId="3" fontId="17" fillId="0" borderId="11" xfId="0" applyNumberFormat="1" applyFont="1" applyBorder="1" applyAlignment="1">
      <alignment horizontal="right" vertical="center"/>
    </xf>
    <xf numFmtId="0" fontId="17" fillId="8" borderId="11" xfId="0" applyFont="1" applyFill="1" applyBorder="1" applyAlignment="1">
      <alignment horizontal="left" vertical="center" wrapText="1"/>
    </xf>
    <xf numFmtId="3" fontId="17" fillId="8" borderId="11" xfId="0" applyNumberFormat="1" applyFont="1" applyFill="1" applyBorder="1" applyAlignment="1">
      <alignment horizontal="right" vertical="center"/>
    </xf>
    <xf numFmtId="3" fontId="7" fillId="10" borderId="11" xfId="0" applyNumberFormat="1" applyFont="1" applyFill="1" applyBorder="1" applyAlignment="1">
      <alignment horizontal="left" vertical="center"/>
    </xf>
    <xf numFmtId="3" fontId="7" fillId="10" borderId="11" xfId="0" applyNumberFormat="1" applyFont="1" applyFill="1" applyBorder="1" applyAlignment="1">
      <alignment horizontal="left" vertical="center" wrapText="1"/>
    </xf>
    <xf numFmtId="3" fontId="7" fillId="10" borderId="11" xfId="0" applyNumberFormat="1" applyFont="1" applyFill="1" applyBorder="1" applyAlignment="1">
      <alignment horizontal="right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right" vertical="center"/>
    </xf>
    <xf numFmtId="3" fontId="18" fillId="0" borderId="11" xfId="0" applyNumberFormat="1" applyFont="1" applyBorder="1" applyAlignment="1">
      <alignment horizontal="right" vertical="center"/>
    </xf>
    <xf numFmtId="0" fontId="17" fillId="10" borderId="11" xfId="0" applyFont="1" applyFill="1" applyBorder="1" applyAlignment="1">
      <alignment horizontal="right" vertical="center"/>
    </xf>
    <xf numFmtId="0" fontId="17" fillId="10" borderId="11" xfId="0" applyFont="1" applyFill="1" applyBorder="1" applyAlignment="1">
      <alignment horizontal="left" vertical="center" wrapText="1"/>
    </xf>
    <xf numFmtId="3" fontId="17" fillId="10" borderId="11" xfId="0" applyNumberFormat="1" applyFont="1" applyFill="1" applyBorder="1" applyAlignment="1">
      <alignment horizontal="right" vertical="center"/>
    </xf>
    <xf numFmtId="0" fontId="6" fillId="11" borderId="11" xfId="0" applyFont="1" applyFill="1" applyBorder="1" applyAlignment="1">
      <alignment horizontal="right" vertical="center"/>
    </xf>
    <xf numFmtId="0" fontId="6" fillId="11" borderId="11" xfId="0" applyFont="1" applyFill="1" applyBorder="1" applyAlignment="1">
      <alignment horizontal="left" vertical="center" wrapText="1"/>
    </xf>
    <xf numFmtId="3" fontId="6" fillId="11" borderId="11" xfId="0" applyNumberFormat="1" applyFont="1" applyFill="1" applyBorder="1" applyAlignment="1">
      <alignment horizontal="right" vertical="center"/>
    </xf>
    <xf numFmtId="3" fontId="19" fillId="0" borderId="11" xfId="0" applyNumberFormat="1" applyFont="1" applyBorder="1" applyAlignment="1">
      <alignment horizontal="right" vertical="center"/>
    </xf>
    <xf numFmtId="0" fontId="19" fillId="0" borderId="11" xfId="0" applyFont="1" applyBorder="1" applyAlignment="1">
      <alignment horizontal="right" vertical="center"/>
    </xf>
    <xf numFmtId="0" fontId="19" fillId="0" borderId="11" xfId="0" applyFont="1" applyBorder="1" applyAlignment="1">
      <alignment horizontal="left" vertical="center" wrapText="1"/>
    </xf>
    <xf numFmtId="0" fontId="6" fillId="8" borderId="11" xfId="0" applyFont="1" applyFill="1" applyBorder="1" applyAlignment="1">
      <alignment horizontal="left" vertical="center"/>
    </xf>
    <xf numFmtId="0" fontId="17" fillId="8" borderId="11" xfId="0" applyFont="1" applyFill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3" fontId="7" fillId="12" borderId="11" xfId="0" applyNumberFormat="1" applyFont="1" applyFill="1" applyBorder="1" applyAlignment="1">
      <alignment horizontal="left" vertical="center"/>
    </xf>
    <xf numFmtId="0" fontId="7" fillId="12" borderId="11" xfId="0" applyFont="1" applyFill="1" applyBorder="1" applyAlignment="1">
      <alignment horizontal="left" vertical="center" wrapText="1"/>
    </xf>
    <xf numFmtId="3" fontId="7" fillId="12" borderId="11" xfId="0" applyNumberFormat="1" applyFont="1" applyFill="1" applyBorder="1" applyAlignment="1">
      <alignment horizontal="right" vertical="center" wrapText="1"/>
    </xf>
    <xf numFmtId="0" fontId="17" fillId="13" borderId="11" xfId="0" applyFont="1" applyFill="1" applyBorder="1" applyAlignment="1">
      <alignment horizontal="left" vertical="center"/>
    </xf>
    <xf numFmtId="0" fontId="17" fillId="13" borderId="11" xfId="0" applyFont="1" applyFill="1" applyBorder="1" applyAlignment="1">
      <alignment horizontal="left" vertical="center" wrapText="1"/>
    </xf>
    <xf numFmtId="3" fontId="17" fillId="13" borderId="11" xfId="0" applyNumberFormat="1" applyFont="1" applyFill="1" applyBorder="1" applyAlignment="1">
      <alignment horizontal="right" vertical="center"/>
    </xf>
    <xf numFmtId="0" fontId="19" fillId="11" borderId="11" xfId="0" applyFont="1" applyFill="1" applyBorder="1" applyAlignment="1">
      <alignment horizontal="right" vertical="center"/>
    </xf>
    <xf numFmtId="0" fontId="19" fillId="11" borderId="11" xfId="0" applyFont="1" applyFill="1" applyBorder="1" applyAlignment="1">
      <alignment horizontal="left" vertical="center" wrapText="1"/>
    </xf>
    <xf numFmtId="0" fontId="17" fillId="11" borderId="11" xfId="0" applyFont="1" applyFill="1" applyBorder="1" applyAlignment="1">
      <alignment horizontal="right" vertical="center"/>
    </xf>
    <xf numFmtId="0" fontId="17" fillId="11" borderId="11" xfId="0" applyFont="1" applyFill="1" applyBorder="1" applyAlignment="1">
      <alignment horizontal="left" vertical="center" wrapText="1"/>
    </xf>
    <xf numFmtId="3" fontId="17" fillId="11" borderId="11" xfId="0" applyNumberFormat="1" applyFont="1" applyFill="1" applyBorder="1" applyAlignment="1">
      <alignment horizontal="right" vertical="center"/>
    </xf>
    <xf numFmtId="3" fontId="7" fillId="0" borderId="0" xfId="0" applyNumberFormat="1" applyFont="1" applyAlignment="1">
      <alignment horizontal="right"/>
    </xf>
    <xf numFmtId="0" fontId="7" fillId="4" borderId="11" xfId="0" applyFont="1" applyFill="1" applyBorder="1" applyAlignment="1">
      <alignment horizontal="right" vertical="center"/>
    </xf>
    <xf numFmtId="0" fontId="7" fillId="4" borderId="11" xfId="0" applyFont="1" applyFill="1" applyBorder="1" applyAlignment="1">
      <alignment horizontal="left" vertical="center" wrapText="1"/>
    </xf>
    <xf numFmtId="0" fontId="6" fillId="4" borderId="11" xfId="0" applyFont="1" applyFill="1" applyBorder="1" applyAlignment="1">
      <alignment horizontal="right" vertical="center"/>
    </xf>
    <xf numFmtId="0" fontId="6" fillId="4" borderId="11" xfId="0" applyFont="1" applyFill="1" applyBorder="1" applyAlignment="1">
      <alignment horizontal="left" vertical="center" wrapText="1"/>
    </xf>
    <xf numFmtId="3" fontId="6" fillId="4" borderId="11" xfId="0" applyNumberFormat="1" applyFont="1" applyFill="1" applyBorder="1" applyAlignment="1">
      <alignment horizontal="right" vertical="center"/>
    </xf>
    <xf numFmtId="0" fontId="10" fillId="4" borderId="11" xfId="0" applyFont="1" applyFill="1" applyBorder="1" applyAlignment="1">
      <alignment horizontal="right" vertical="center"/>
    </xf>
    <xf numFmtId="0" fontId="10" fillId="4" borderId="11" xfId="0" applyFont="1" applyFill="1" applyBorder="1" applyAlignment="1">
      <alignment horizontal="left" vertical="center" wrapText="1"/>
    </xf>
    <xf numFmtId="3" fontId="20" fillId="0" borderId="0" xfId="0" applyNumberFormat="1" applyFont="1" applyAlignment="1">
      <alignment horizontal="right" vertical="center"/>
    </xf>
    <xf numFmtId="3" fontId="6" fillId="0" borderId="0" xfId="0" applyNumberFormat="1" applyFont="1" applyAlignment="1">
      <alignment horizontal="right" vertical="center" wrapText="1"/>
    </xf>
    <xf numFmtId="164" fontId="7" fillId="0" borderId="0" xfId="0" applyNumberFormat="1" applyFont="1"/>
    <xf numFmtId="3" fontId="12" fillId="0" borderId="0" xfId="1" applyNumberFormat="1" applyFont="1" applyAlignment="1">
      <alignment wrapText="1"/>
    </xf>
    <xf numFmtId="3" fontId="7" fillId="8" borderId="11" xfId="0" applyNumberFormat="1" applyFont="1" applyFill="1" applyBorder="1" applyAlignment="1">
      <alignment horizontal="left" vertical="center" wrapText="1"/>
    </xf>
    <xf numFmtId="3" fontId="17" fillId="4" borderId="11" xfId="0" applyNumberFormat="1" applyFont="1" applyFill="1" applyBorder="1" applyAlignment="1">
      <alignment horizontal="right" vertical="center"/>
    </xf>
    <xf numFmtId="3" fontId="19" fillId="4" borderId="11" xfId="0" applyNumberFormat="1" applyFont="1" applyFill="1" applyBorder="1" applyAlignment="1">
      <alignment horizontal="right" vertical="center"/>
    </xf>
    <xf numFmtId="0" fontId="21" fillId="0" borderId="11" xfId="0" applyFont="1" applyBorder="1" applyAlignment="1">
      <alignment horizontal="left" vertical="center"/>
    </xf>
    <xf numFmtId="0" fontId="21" fillId="0" borderId="11" xfId="0" applyFont="1" applyBorder="1" applyAlignment="1">
      <alignment horizontal="left" vertical="center" wrapText="1"/>
    </xf>
    <xf numFmtId="0" fontId="17" fillId="8" borderId="11" xfId="0" applyFont="1" applyFill="1" applyBorder="1" applyAlignment="1">
      <alignment horizontal="right" vertical="center"/>
    </xf>
    <xf numFmtId="3" fontId="17" fillId="0" borderId="11" xfId="0" applyNumberFormat="1" applyFont="1" applyBorder="1" applyAlignment="1">
      <alignment vertical="center"/>
    </xf>
    <xf numFmtId="3" fontId="10" fillId="11" borderId="1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 wrapText="1"/>
    </xf>
    <xf numFmtId="0" fontId="6" fillId="3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7" fillId="3" borderId="10" xfId="0" applyFont="1" applyFill="1" applyBorder="1" applyAlignment="1">
      <alignment vertical="center" wrapText="1"/>
    </xf>
    <xf numFmtId="0" fontId="6" fillId="4" borderId="0" xfId="1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6" fillId="2" borderId="11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vertical="center" wrapText="1"/>
    </xf>
    <xf numFmtId="0" fontId="6" fillId="6" borderId="2" xfId="1" applyFont="1" applyFill="1" applyBorder="1" applyAlignment="1">
      <alignment horizontal="left" vertical="center" wrapText="1"/>
    </xf>
    <xf numFmtId="0" fontId="6" fillId="6" borderId="3" xfId="1" applyFont="1" applyFill="1" applyBorder="1" applyAlignment="1">
      <alignment horizontal="left" vertical="center" wrapText="1"/>
    </xf>
    <xf numFmtId="0" fontId="6" fillId="6" borderId="4" xfId="1" applyFont="1" applyFill="1" applyBorder="1" applyAlignment="1">
      <alignment horizontal="left" vertical="center" wrapText="1"/>
    </xf>
    <xf numFmtId="0" fontId="6" fillId="5" borderId="2" xfId="1" applyFont="1" applyFill="1" applyBorder="1" applyAlignment="1">
      <alignment horizontal="left" vertical="center" wrapText="1"/>
    </xf>
    <xf numFmtId="0" fontId="6" fillId="5" borderId="3" xfId="1" applyFont="1" applyFill="1" applyBorder="1" applyAlignment="1">
      <alignment horizontal="left" vertical="center" wrapText="1"/>
    </xf>
    <xf numFmtId="0" fontId="6" fillId="5" borderId="4" xfId="1" applyFont="1" applyFill="1" applyBorder="1" applyAlignment="1">
      <alignment horizontal="left" vertical="center" wrapText="1"/>
    </xf>
    <xf numFmtId="0" fontId="15" fillId="8" borderId="11" xfId="0" applyFont="1" applyFill="1" applyBorder="1" applyAlignment="1">
      <alignment horizontal="center" vertical="center" wrapText="1"/>
    </xf>
    <xf numFmtId="0" fontId="6" fillId="4" borderId="0" xfId="1" applyFont="1" applyFill="1" applyAlignment="1">
      <alignment horizontal="left" vertical="center" wrapText="1"/>
    </xf>
  </cellXfs>
  <cellStyles count="9">
    <cellStyle name="Normal_Sheet1" xfId="2" xr:uid="{00000000-0005-0000-0000-000000000000}"/>
    <cellStyle name="Normalno" xfId="0" builtinId="0" customBuiltin="1"/>
    <cellStyle name="Normalno 2" xfId="1" xr:uid="{00000000-0005-0000-0000-000002000000}"/>
    <cellStyle name="Normalno 2 2" xfId="5" xr:uid="{00000000-0005-0000-0000-000003000000}"/>
    <cellStyle name="Normalno 3" xfId="4" xr:uid="{00000000-0005-0000-0000-000004000000}"/>
    <cellStyle name="Normalno 3 2" xfId="3" xr:uid="{00000000-0005-0000-0000-000005000000}"/>
    <cellStyle name="Normalno 3 3" xfId="6" xr:uid="{00000000-0005-0000-0000-000006000000}"/>
    <cellStyle name="Normalno 4" xfId="7" xr:uid="{08474E18-36B8-48CE-9A2D-ED6126FE33B1}"/>
    <cellStyle name="Obično_List10" xfId="8" xr:uid="{6A30A5F5-2D62-406F-B410-367BB21C3C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5"/>
  <sheetViews>
    <sheetView tabSelected="1" workbookViewId="0">
      <selection activeCell="K10" sqref="K10"/>
    </sheetView>
  </sheetViews>
  <sheetFormatPr defaultColWidth="8.85546875" defaultRowHeight="15.75" x14ac:dyDescent="0.25"/>
  <cols>
    <col min="1" max="4" width="8.85546875" style="3" customWidth="1"/>
    <col min="5" max="5" width="22.85546875" style="3" customWidth="1"/>
    <col min="6" max="7" width="16.5703125" style="3" hidden="1" customWidth="1"/>
    <col min="8" max="9" width="15.28515625" style="3" customWidth="1"/>
    <col min="10" max="10" width="8.85546875" style="3" customWidth="1"/>
    <col min="11" max="11" width="16.85546875" style="3" customWidth="1"/>
    <col min="12" max="12" width="11.7109375" style="3" bestFit="1" customWidth="1"/>
    <col min="13" max="15" width="12.7109375" style="3" bestFit="1" customWidth="1"/>
    <col min="16" max="16" width="8.85546875" style="3" customWidth="1"/>
    <col min="17" max="16384" width="8.85546875" style="3"/>
  </cols>
  <sheetData>
    <row r="1" spans="1:15" ht="40.5" customHeight="1" x14ac:dyDescent="0.25">
      <c r="A1" s="156" t="s">
        <v>146</v>
      </c>
      <c r="B1" s="156"/>
      <c r="C1" s="156"/>
      <c r="D1" s="156"/>
      <c r="E1" s="156"/>
      <c r="F1" s="156"/>
      <c r="G1" s="156"/>
      <c r="H1" s="156"/>
      <c r="I1" s="156"/>
    </row>
    <row r="2" spans="1:15" ht="24" customHeight="1" x14ac:dyDescent="0.25">
      <c r="A2" s="151" t="s">
        <v>20</v>
      </c>
      <c r="B2" s="151"/>
      <c r="C2" s="151"/>
      <c r="D2" s="151"/>
      <c r="E2" s="151"/>
      <c r="F2" s="151"/>
      <c r="G2" s="151"/>
      <c r="H2" s="151"/>
      <c r="I2" s="151"/>
    </row>
    <row r="3" spans="1:15" ht="31.5" x14ac:dyDescent="0.25">
      <c r="A3" s="157" t="s">
        <v>0</v>
      </c>
      <c r="B3" s="157"/>
      <c r="C3" s="157"/>
      <c r="D3" s="157"/>
      <c r="E3" s="157"/>
      <c r="F3" s="5" t="s">
        <v>18</v>
      </c>
      <c r="G3" s="5" t="s">
        <v>19</v>
      </c>
      <c r="H3" s="5" t="s">
        <v>137</v>
      </c>
      <c r="I3" s="5" t="s">
        <v>138</v>
      </c>
    </row>
    <row r="4" spans="1:15" ht="28.15" customHeight="1" x14ac:dyDescent="0.25">
      <c r="A4" s="158" t="s">
        <v>1</v>
      </c>
      <c r="B4" s="158"/>
      <c r="C4" s="158"/>
      <c r="D4" s="158"/>
      <c r="E4" s="158"/>
      <c r="F4" s="6" t="e">
        <f>SUM(F5:F6)</f>
        <v>#REF!</v>
      </c>
      <c r="G4" s="6" t="e">
        <f>SUM(G5:G6)</f>
        <v>#REF!</v>
      </c>
      <c r="H4" s="6">
        <f>H5+H14</f>
        <v>3047237.43</v>
      </c>
      <c r="I4" s="6">
        <f>I5+I14</f>
        <v>3076075.35</v>
      </c>
      <c r="K4" s="7"/>
      <c r="M4" s="9"/>
    </row>
    <row r="5" spans="1:15" ht="28.15" customHeight="1" x14ac:dyDescent="0.25">
      <c r="A5" s="153" t="s">
        <v>2</v>
      </c>
      <c r="B5" s="153"/>
      <c r="C5" s="153"/>
      <c r="D5" s="153"/>
      <c r="E5" s="153"/>
      <c r="F5" s="8" t="e">
        <f>SUM(#REF!)</f>
        <v>#REF!</v>
      </c>
      <c r="G5" s="8" t="e">
        <f>SUM(#REF!)</f>
        <v>#REF!</v>
      </c>
      <c r="H5" s="8">
        <v>2975237.43</v>
      </c>
      <c r="I5" s="8">
        <v>3004521.35</v>
      </c>
      <c r="K5" s="9"/>
      <c r="L5" s="9"/>
      <c r="M5" s="9"/>
      <c r="N5" s="9"/>
      <c r="O5" s="7"/>
    </row>
    <row r="6" spans="1:15" ht="28.15" customHeight="1" x14ac:dyDescent="0.25">
      <c r="A6" s="150" t="s">
        <v>3</v>
      </c>
      <c r="B6" s="150"/>
      <c r="C6" s="150"/>
      <c r="D6" s="150"/>
      <c r="E6" s="150"/>
      <c r="F6" s="10" t="e">
        <f>SUM(#REF!)</f>
        <v>#REF!</v>
      </c>
      <c r="G6" s="10" t="e">
        <f>SUM(#REF!)</f>
        <v>#REF!</v>
      </c>
      <c r="H6" s="10">
        <v>0</v>
      </c>
      <c r="I6" s="10">
        <v>0</v>
      </c>
      <c r="K6" s="9"/>
      <c r="L6" s="7"/>
    </row>
    <row r="7" spans="1:15" ht="28.15" customHeight="1" x14ac:dyDescent="0.25">
      <c r="A7" s="152" t="s">
        <v>4</v>
      </c>
      <c r="B7" s="152"/>
      <c r="C7" s="152"/>
      <c r="D7" s="152"/>
      <c r="E7" s="152"/>
      <c r="F7" s="11" t="e">
        <f t="shared" ref="F7:G7" si="0">SUM(F8:F9)</f>
        <v>#REF!</v>
      </c>
      <c r="G7" s="11" t="e">
        <f t="shared" si="0"/>
        <v>#REF!</v>
      </c>
      <c r="H7" s="11">
        <f>SUM(H8:H9)</f>
        <v>2975238</v>
      </c>
      <c r="I7" s="11">
        <f>SUM(I8:I9)</f>
        <v>3004521</v>
      </c>
      <c r="K7" s="9"/>
      <c r="L7" s="9"/>
    </row>
    <row r="8" spans="1:15" ht="28.15" customHeight="1" x14ac:dyDescent="0.25">
      <c r="A8" s="153" t="s">
        <v>5</v>
      </c>
      <c r="B8" s="153"/>
      <c r="C8" s="153"/>
      <c r="D8" s="153"/>
      <c r="E8" s="153"/>
      <c r="F8" s="8" t="e">
        <f>SUM(#REF!)</f>
        <v>#REF!</v>
      </c>
      <c r="G8" s="8" t="e">
        <f>SUM(#REF!)</f>
        <v>#REF!</v>
      </c>
      <c r="H8" s="8">
        <v>2550034</v>
      </c>
      <c r="I8" s="8">
        <v>2579325</v>
      </c>
      <c r="K8" s="9"/>
      <c r="L8" s="9"/>
      <c r="M8" s="7"/>
      <c r="N8" s="7"/>
      <c r="O8" s="7"/>
    </row>
    <row r="9" spans="1:15" ht="28.15" customHeight="1" x14ac:dyDescent="0.25">
      <c r="A9" s="150" t="s">
        <v>6</v>
      </c>
      <c r="B9" s="150"/>
      <c r="C9" s="150"/>
      <c r="D9" s="150"/>
      <c r="E9" s="150"/>
      <c r="F9" s="10" t="e">
        <f>SUM(#REF!)</f>
        <v>#REF!</v>
      </c>
      <c r="G9" s="10" t="e">
        <f>SUM(#REF!)</f>
        <v>#REF!</v>
      </c>
      <c r="H9" s="10">
        <v>425204</v>
      </c>
      <c r="I9" s="10">
        <v>425196</v>
      </c>
      <c r="K9" s="9"/>
      <c r="L9" s="9"/>
      <c r="M9" s="7"/>
      <c r="N9" s="7"/>
      <c r="O9" s="7"/>
    </row>
    <row r="10" spans="1:15" ht="28.15" customHeight="1" x14ac:dyDescent="0.25">
      <c r="A10" s="154" t="s">
        <v>7</v>
      </c>
      <c r="B10" s="154"/>
      <c r="C10" s="154"/>
      <c r="D10" s="154"/>
      <c r="E10" s="154"/>
      <c r="F10" s="12" t="e">
        <f>SUM(F4-F7)</f>
        <v>#REF!</v>
      </c>
      <c r="G10" s="12" t="e">
        <f>SUM(G4-G7)</f>
        <v>#REF!</v>
      </c>
      <c r="H10" s="12">
        <v>0</v>
      </c>
      <c r="I10" s="12">
        <v>0</v>
      </c>
      <c r="K10" s="9"/>
      <c r="M10" s="7"/>
      <c r="N10" s="7"/>
      <c r="O10" s="7"/>
    </row>
    <row r="11" spans="1:15" x14ac:dyDescent="0.25">
      <c r="A11" s="4"/>
      <c r="B11" s="4"/>
      <c r="C11" s="4"/>
      <c r="D11" s="4"/>
      <c r="E11" s="4"/>
      <c r="F11" s="4"/>
      <c r="G11" s="4"/>
      <c r="H11" s="4"/>
      <c r="I11" s="4"/>
      <c r="J11" s="2"/>
      <c r="K11" s="9"/>
      <c r="L11" s="2"/>
      <c r="M11" s="2"/>
      <c r="N11" s="2"/>
      <c r="O11" s="7"/>
    </row>
    <row r="12" spans="1:15" ht="21.75" customHeight="1" x14ac:dyDescent="0.25">
      <c r="A12" s="151" t="s">
        <v>21</v>
      </c>
      <c r="B12" s="151"/>
      <c r="C12" s="151"/>
      <c r="D12" s="151"/>
      <c r="E12" s="151"/>
      <c r="F12" s="151"/>
      <c r="G12" s="151"/>
      <c r="H12" s="151"/>
      <c r="I12" s="151"/>
      <c r="J12" s="2"/>
      <c r="K12" s="9"/>
      <c r="L12" s="2"/>
      <c r="M12" s="2"/>
      <c r="N12" s="141"/>
      <c r="O12" s="7"/>
    </row>
    <row r="13" spans="1:15" ht="31.5" x14ac:dyDescent="0.25">
      <c r="A13" s="160" t="s">
        <v>9</v>
      </c>
      <c r="B13" s="161"/>
      <c r="C13" s="161"/>
      <c r="D13" s="161"/>
      <c r="E13" s="161"/>
      <c r="F13" s="5" t="s">
        <v>18</v>
      </c>
      <c r="G13" s="5" t="s">
        <v>19</v>
      </c>
      <c r="H13" s="5" t="s">
        <v>55</v>
      </c>
      <c r="I13" s="5" t="s">
        <v>56</v>
      </c>
      <c r="K13" s="9"/>
    </row>
    <row r="14" spans="1:15" ht="25.9" customHeight="1" x14ac:dyDescent="0.25">
      <c r="A14" s="162" t="s">
        <v>10</v>
      </c>
      <c r="B14" s="153"/>
      <c r="C14" s="153"/>
      <c r="D14" s="153"/>
      <c r="E14" s="153"/>
      <c r="F14" s="13">
        <v>0</v>
      </c>
      <c r="G14" s="13">
        <v>0</v>
      </c>
      <c r="H14" s="14">
        <v>72000</v>
      </c>
      <c r="I14" s="15">
        <v>71554</v>
      </c>
      <c r="K14" s="9"/>
    </row>
    <row r="15" spans="1:15" ht="25.9" customHeight="1" x14ac:dyDescent="0.25">
      <c r="A15" s="162" t="s">
        <v>11</v>
      </c>
      <c r="B15" s="153"/>
      <c r="C15" s="153"/>
      <c r="D15" s="153"/>
      <c r="E15" s="153"/>
      <c r="F15" s="13">
        <v>0</v>
      </c>
      <c r="G15" s="13">
        <v>0</v>
      </c>
      <c r="H15" s="14">
        <v>72000</v>
      </c>
      <c r="I15" s="15">
        <v>71554</v>
      </c>
      <c r="K15" s="9"/>
    </row>
    <row r="16" spans="1:15" s="17" customFormat="1" ht="25.9" customHeight="1" x14ac:dyDescent="0.25">
      <c r="A16" s="155" t="s">
        <v>12</v>
      </c>
      <c r="B16" s="154"/>
      <c r="C16" s="154"/>
      <c r="D16" s="154"/>
      <c r="E16" s="154"/>
      <c r="F16" s="16">
        <f t="shared" ref="F16:G16" si="1">SUM(F14-F15)</f>
        <v>0</v>
      </c>
      <c r="G16" s="16">
        <f t="shared" si="1"/>
        <v>0</v>
      </c>
      <c r="H16" s="16">
        <f t="shared" ref="H16:I16" si="2">SUM(H14-H15)</f>
        <v>0</v>
      </c>
      <c r="I16" s="16">
        <f t="shared" si="2"/>
        <v>0</v>
      </c>
      <c r="K16" s="9"/>
      <c r="M16" s="18"/>
      <c r="N16" s="140"/>
    </row>
    <row r="17" spans="1:15" s="17" customFormat="1" ht="21.75" customHeight="1" x14ac:dyDescent="0.25">
      <c r="A17" s="19"/>
      <c r="B17" s="19"/>
      <c r="C17" s="19"/>
      <c r="D17" s="19"/>
      <c r="E17" s="19"/>
      <c r="F17" s="19"/>
      <c r="G17" s="19"/>
      <c r="H17" s="20"/>
      <c r="I17" s="20"/>
      <c r="K17" s="9"/>
    </row>
    <row r="18" spans="1:15" ht="21.75" customHeight="1" x14ac:dyDescent="0.25">
      <c r="A18" s="151" t="s">
        <v>22</v>
      </c>
      <c r="B18" s="151"/>
      <c r="C18" s="151"/>
      <c r="D18" s="151"/>
      <c r="E18" s="151"/>
      <c r="F18" s="151"/>
      <c r="G18" s="151"/>
      <c r="H18" s="151"/>
      <c r="I18" s="151"/>
      <c r="K18" s="9"/>
      <c r="M18" s="7"/>
      <c r="N18" s="7"/>
      <c r="O18" s="7"/>
    </row>
    <row r="19" spans="1:15" ht="31.5" x14ac:dyDescent="0.25">
      <c r="A19" s="160" t="s">
        <v>8</v>
      </c>
      <c r="B19" s="161"/>
      <c r="C19" s="161"/>
      <c r="D19" s="161"/>
      <c r="E19" s="161"/>
      <c r="F19" s="5" t="s">
        <v>18</v>
      </c>
      <c r="G19" s="5" t="s">
        <v>19</v>
      </c>
      <c r="H19" s="5" t="s">
        <v>55</v>
      </c>
      <c r="I19" s="5" t="s">
        <v>56</v>
      </c>
      <c r="K19" s="9"/>
      <c r="L19" s="7"/>
      <c r="M19" s="7"/>
      <c r="N19" s="7"/>
      <c r="O19" s="7"/>
    </row>
    <row r="20" spans="1:15" ht="36" customHeight="1" x14ac:dyDescent="0.25">
      <c r="A20" s="163" t="s">
        <v>35</v>
      </c>
      <c r="B20" s="164"/>
      <c r="C20" s="164"/>
      <c r="D20" s="164"/>
      <c r="E20" s="165"/>
      <c r="F20" s="21">
        <v>130100</v>
      </c>
      <c r="G20" s="21">
        <v>87100</v>
      </c>
      <c r="H20" s="21">
        <v>0</v>
      </c>
      <c r="I20" s="22">
        <v>-40492.58</v>
      </c>
      <c r="K20" s="9"/>
      <c r="L20" s="7"/>
      <c r="M20" s="7"/>
      <c r="N20" s="7"/>
      <c r="O20" s="7"/>
    </row>
    <row r="21" spans="1:15" s="23" customFormat="1" ht="36" customHeight="1" x14ac:dyDescent="0.25">
      <c r="A21" s="166" t="s">
        <v>23</v>
      </c>
      <c r="B21" s="167"/>
      <c r="C21" s="167"/>
      <c r="D21" s="167"/>
      <c r="E21" s="168"/>
      <c r="F21" s="16" t="e">
        <f>SUM(#REF!-#REF!)</f>
        <v>#REF!</v>
      </c>
      <c r="G21" s="16" t="e">
        <f>SUM(#REF!-#REF!)</f>
        <v>#REF!</v>
      </c>
      <c r="H21" s="16">
        <v>0</v>
      </c>
      <c r="I21" s="16">
        <f>SUM(I20)</f>
        <v>-40492.58</v>
      </c>
      <c r="K21" s="9"/>
      <c r="L21" s="25"/>
      <c r="M21" s="24"/>
    </row>
    <row r="22" spans="1:15" ht="21.75" customHeight="1" x14ac:dyDescent="0.25">
      <c r="A22" s="26"/>
      <c r="B22" s="27"/>
      <c r="C22" s="28"/>
      <c r="D22" s="29"/>
      <c r="E22" s="27"/>
      <c r="F22" s="27"/>
      <c r="G22" s="27"/>
      <c r="H22" s="30"/>
      <c r="I22" s="30"/>
      <c r="K22" s="9"/>
      <c r="L22" s="7"/>
    </row>
    <row r="23" spans="1:15" ht="30" customHeight="1" x14ac:dyDescent="0.25">
      <c r="A23" s="159" t="s">
        <v>54</v>
      </c>
      <c r="B23" s="159"/>
      <c r="C23" s="159"/>
      <c r="D23" s="159"/>
      <c r="E23" s="159"/>
      <c r="F23" s="31" t="e">
        <f t="shared" ref="F23:G23" si="3">SUM(F10,F16,F21)</f>
        <v>#REF!</v>
      </c>
      <c r="G23" s="31" t="e">
        <f t="shared" si="3"/>
        <v>#REF!</v>
      </c>
      <c r="H23" s="31">
        <v>0</v>
      </c>
      <c r="I23" s="31">
        <f t="shared" ref="I23" si="4">SUM(I10,I16,I21)</f>
        <v>-40492.58</v>
      </c>
      <c r="K23" s="9"/>
    </row>
    <row r="25" spans="1:15" x14ac:dyDescent="0.25">
      <c r="F25" s="9"/>
      <c r="G25" s="7"/>
    </row>
  </sheetData>
  <mergeCells count="20">
    <mergeCell ref="A23:E23"/>
    <mergeCell ref="A13:E13"/>
    <mergeCell ref="A14:E14"/>
    <mergeCell ref="A15:E15"/>
    <mergeCell ref="A20:E20"/>
    <mergeCell ref="A21:E21"/>
    <mergeCell ref="A19:E19"/>
    <mergeCell ref="A1:I1"/>
    <mergeCell ref="A2:I2"/>
    <mergeCell ref="A3:E3"/>
    <mergeCell ref="A4:E4"/>
    <mergeCell ref="A5:E5"/>
    <mergeCell ref="A6:E6"/>
    <mergeCell ref="A12:I12"/>
    <mergeCell ref="A18:I18"/>
    <mergeCell ref="A7:E7"/>
    <mergeCell ref="A8:E8"/>
    <mergeCell ref="A9:E9"/>
    <mergeCell ref="A10:E10"/>
    <mergeCell ref="A16:E16"/>
  </mergeCells>
  <pageMargins left="0.70866141732283472" right="0.70866141732283472" top="0.74803149606299213" bottom="0.74803149606299213" header="0.31496062992125984" footer="0.31496062992125984"/>
  <pageSetup paperSize="9" scale="85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269"/>
  <sheetViews>
    <sheetView zoomScaleNormal="100" workbookViewId="0">
      <selection activeCell="C272" sqref="C272:D272"/>
    </sheetView>
  </sheetViews>
  <sheetFormatPr defaultColWidth="9.140625" defaultRowHeight="15.75" x14ac:dyDescent="0.25"/>
  <cols>
    <col min="1" max="1" width="9.7109375" style="45" customWidth="1"/>
    <col min="2" max="2" width="52.28515625" style="45" customWidth="1"/>
    <col min="3" max="3" width="11.85546875" style="45" bestFit="1" customWidth="1"/>
    <col min="4" max="4" width="20.85546875" style="45" customWidth="1"/>
    <col min="5" max="6" width="15.140625" style="7" customWidth="1"/>
    <col min="7" max="7" width="16.7109375" style="7" customWidth="1"/>
    <col min="8" max="8" width="16.42578125" style="7" customWidth="1"/>
    <col min="9" max="9" width="12.5703125" style="7" customWidth="1"/>
    <col min="10" max="11" width="10.7109375" style="7" bestFit="1" customWidth="1"/>
    <col min="12" max="12" width="10.28515625" style="7" bestFit="1" customWidth="1"/>
    <col min="13" max="13" width="11.85546875" style="7" bestFit="1" customWidth="1"/>
    <col min="14" max="14" width="15.42578125" style="7" customWidth="1"/>
    <col min="15" max="15" width="9.140625" style="7" customWidth="1"/>
    <col min="16" max="16384" width="9.140625" style="7"/>
  </cols>
  <sheetData>
    <row r="1" spans="1:9" ht="15.75" customHeight="1" x14ac:dyDescent="0.25">
      <c r="A1" s="170" t="s">
        <v>146</v>
      </c>
      <c r="B1" s="170"/>
      <c r="C1" s="170"/>
      <c r="D1" s="170"/>
      <c r="E1" s="170"/>
      <c r="F1" s="170"/>
      <c r="G1" s="170"/>
      <c r="H1" s="170"/>
      <c r="I1" s="170"/>
    </row>
    <row r="2" spans="1:9" s="1" customFormat="1" ht="15.75" customHeight="1" x14ac:dyDescent="0.25">
      <c r="A2" s="156" t="s">
        <v>34</v>
      </c>
      <c r="B2" s="156"/>
      <c r="C2" s="156"/>
      <c r="D2" s="156"/>
    </row>
    <row r="3" spans="1:9" s="18" customFormat="1" x14ac:dyDescent="0.25">
      <c r="A3" s="33" t="s">
        <v>147</v>
      </c>
      <c r="B3" s="33"/>
      <c r="C3" s="34"/>
      <c r="D3" s="34"/>
      <c r="E3" s="35"/>
      <c r="F3" s="35"/>
      <c r="G3" s="35"/>
      <c r="H3" s="35"/>
      <c r="I3" s="35"/>
    </row>
    <row r="4" spans="1:9" s="18" customFormat="1" x14ac:dyDescent="0.25">
      <c r="A4" s="56" t="s">
        <v>27</v>
      </c>
      <c r="B4" s="56" t="s">
        <v>28</v>
      </c>
      <c r="C4" s="57" t="s">
        <v>137</v>
      </c>
      <c r="D4" s="57" t="s">
        <v>138</v>
      </c>
      <c r="E4" s="35"/>
      <c r="F4" s="35"/>
      <c r="G4" s="35"/>
      <c r="H4" s="35"/>
      <c r="I4" s="35"/>
    </row>
    <row r="5" spans="1:9" s="51" customFormat="1" ht="11.25" x14ac:dyDescent="0.2">
      <c r="A5" s="169">
        <v>1</v>
      </c>
      <c r="B5" s="169"/>
      <c r="C5" s="58">
        <v>2</v>
      </c>
      <c r="D5" s="58">
        <v>3</v>
      </c>
      <c r="E5" s="50"/>
      <c r="F5" s="50"/>
      <c r="G5" s="50"/>
      <c r="H5" s="50"/>
      <c r="I5" s="50"/>
    </row>
    <row r="6" spans="1:9" s="18" customFormat="1" x14ac:dyDescent="0.25">
      <c r="A6" s="119" t="s">
        <v>80</v>
      </c>
      <c r="B6" s="120" t="s">
        <v>97</v>
      </c>
      <c r="C6" s="121">
        <f>C7+C28+C47</f>
        <v>140879.31</v>
      </c>
      <c r="D6" s="121">
        <f>D7+D28+D47</f>
        <v>140433.31</v>
      </c>
      <c r="E6" s="35"/>
      <c r="F6" s="46"/>
      <c r="G6" s="35"/>
      <c r="H6" s="35"/>
      <c r="I6" s="35"/>
    </row>
    <row r="7" spans="1:9" s="18" customFormat="1" x14ac:dyDescent="0.25">
      <c r="A7" s="101" t="s">
        <v>81</v>
      </c>
      <c r="B7" s="102" t="s">
        <v>90</v>
      </c>
      <c r="C7" s="103">
        <f>C9+C24</f>
        <v>95503</v>
      </c>
      <c r="D7" s="103">
        <f>D9+D24</f>
        <v>95057</v>
      </c>
      <c r="E7" s="35"/>
      <c r="F7" s="35"/>
      <c r="G7" s="35"/>
      <c r="H7" s="35"/>
      <c r="I7" s="35"/>
    </row>
    <row r="8" spans="1:9" s="37" customFormat="1" ht="15" customHeight="1" x14ac:dyDescent="0.25">
      <c r="A8" s="52" t="s">
        <v>86</v>
      </c>
      <c r="B8" s="60" t="s">
        <v>25</v>
      </c>
      <c r="C8" s="61">
        <v>23503</v>
      </c>
      <c r="D8" s="61">
        <v>23504</v>
      </c>
      <c r="E8" s="35"/>
      <c r="F8" s="138"/>
      <c r="G8" s="138"/>
      <c r="H8" s="36"/>
      <c r="I8" s="36"/>
    </row>
    <row r="9" spans="1:9" s="38" customFormat="1" x14ac:dyDescent="0.2">
      <c r="A9" s="116">
        <v>3</v>
      </c>
      <c r="B9" s="63" t="s">
        <v>26</v>
      </c>
      <c r="C9" s="64">
        <f>C16+C21</f>
        <v>23503</v>
      </c>
      <c r="D9" s="64">
        <f>D16+D21</f>
        <v>23503</v>
      </c>
      <c r="E9" s="35"/>
      <c r="F9" s="139"/>
    </row>
    <row r="10" spans="1:9" s="18" customFormat="1" ht="14.25" hidden="1" customHeight="1" x14ac:dyDescent="0.25">
      <c r="A10" s="65"/>
      <c r="B10" s="66"/>
      <c r="C10" s="67"/>
      <c r="D10" s="67"/>
      <c r="E10" s="35"/>
      <c r="F10" s="35"/>
      <c r="G10" s="130"/>
      <c r="H10" s="130"/>
    </row>
    <row r="11" spans="1:9" s="40" customFormat="1" ht="14.25" hidden="1" customHeight="1" x14ac:dyDescent="0.25">
      <c r="A11" s="53"/>
      <c r="B11" s="68"/>
      <c r="C11" s="69"/>
      <c r="D11" s="69"/>
      <c r="E11" s="35"/>
      <c r="F11" s="41"/>
      <c r="G11" s="49"/>
      <c r="H11" s="49"/>
    </row>
    <row r="12" spans="1:9" ht="14.25" hidden="1" customHeight="1" x14ac:dyDescent="0.25">
      <c r="A12" s="54"/>
      <c r="B12" s="70"/>
      <c r="C12" s="71"/>
      <c r="D12" s="71"/>
      <c r="E12" s="35"/>
      <c r="F12" s="46"/>
      <c r="G12" s="47"/>
      <c r="H12" s="47"/>
    </row>
    <row r="13" spans="1:9" s="40" customFormat="1" ht="14.25" hidden="1" customHeight="1" x14ac:dyDescent="0.25">
      <c r="A13" s="53"/>
      <c r="B13" s="68"/>
      <c r="C13" s="64"/>
      <c r="D13" s="64"/>
      <c r="E13" s="35"/>
      <c r="F13" s="41"/>
      <c r="G13" s="49"/>
      <c r="H13" s="49"/>
    </row>
    <row r="14" spans="1:9" ht="14.25" hidden="1" customHeight="1" x14ac:dyDescent="0.25">
      <c r="A14" s="54"/>
      <c r="B14" s="70"/>
      <c r="C14" s="71"/>
      <c r="D14" s="71"/>
      <c r="E14" s="35"/>
      <c r="F14" s="46"/>
      <c r="G14" s="47"/>
      <c r="H14" s="47"/>
    </row>
    <row r="15" spans="1:9" ht="14.25" hidden="1" customHeight="1" x14ac:dyDescent="0.25">
      <c r="A15" s="54"/>
      <c r="B15" s="70"/>
      <c r="C15" s="71"/>
      <c r="D15" s="71"/>
      <c r="E15" s="35"/>
      <c r="F15" s="46"/>
      <c r="G15" s="47"/>
      <c r="H15" s="47"/>
    </row>
    <row r="16" spans="1:9" s="18" customFormat="1" ht="14.25" customHeight="1" x14ac:dyDescent="0.25">
      <c r="A16" s="91">
        <v>32</v>
      </c>
      <c r="B16" s="66" t="s">
        <v>14</v>
      </c>
      <c r="C16" s="72">
        <v>14203</v>
      </c>
      <c r="D16" s="72">
        <v>14203</v>
      </c>
      <c r="E16" s="35"/>
      <c r="F16" s="35"/>
      <c r="G16" s="130"/>
      <c r="H16" s="130"/>
    </row>
    <row r="17" spans="1:9" s="40" customFormat="1" ht="14.25" customHeight="1" x14ac:dyDescent="0.25">
      <c r="A17" s="76">
        <v>323</v>
      </c>
      <c r="B17" s="68" t="s">
        <v>37</v>
      </c>
      <c r="C17" s="64">
        <v>5170</v>
      </c>
      <c r="D17" s="64">
        <v>5170</v>
      </c>
      <c r="E17" s="35"/>
      <c r="F17" s="41"/>
      <c r="G17" s="49"/>
      <c r="H17" s="49"/>
    </row>
    <row r="18" spans="1:9" x14ac:dyDescent="0.25">
      <c r="A18" s="92">
        <v>3237</v>
      </c>
      <c r="B18" s="70" t="s">
        <v>50</v>
      </c>
      <c r="C18" s="71">
        <v>5170</v>
      </c>
      <c r="D18" s="71">
        <v>5170</v>
      </c>
      <c r="E18" s="35"/>
      <c r="F18" s="46"/>
    </row>
    <row r="19" spans="1:9" x14ac:dyDescent="0.25">
      <c r="A19" s="96">
        <v>329</v>
      </c>
      <c r="B19" s="97" t="s">
        <v>43</v>
      </c>
      <c r="C19" s="98">
        <v>9033</v>
      </c>
      <c r="D19" s="98">
        <v>9033</v>
      </c>
      <c r="E19" s="35"/>
      <c r="F19" s="46"/>
    </row>
    <row r="20" spans="1:9" x14ac:dyDescent="0.25">
      <c r="A20" s="92">
        <v>3291</v>
      </c>
      <c r="B20" s="70" t="s">
        <v>82</v>
      </c>
      <c r="C20" s="71">
        <v>9033</v>
      </c>
      <c r="D20" s="71">
        <v>9033</v>
      </c>
      <c r="E20" s="35"/>
      <c r="F20" s="46"/>
      <c r="G20" s="46"/>
    </row>
    <row r="21" spans="1:9" s="40" customFormat="1" x14ac:dyDescent="0.25">
      <c r="A21" s="52">
        <v>34</v>
      </c>
      <c r="B21" s="60" t="s">
        <v>15</v>
      </c>
      <c r="C21" s="61">
        <v>9300</v>
      </c>
      <c r="D21" s="61">
        <v>9300</v>
      </c>
      <c r="E21" s="35"/>
      <c r="F21" s="41"/>
      <c r="G21" s="41"/>
      <c r="H21" s="41"/>
      <c r="I21" s="41"/>
    </row>
    <row r="22" spans="1:9" s="40" customFormat="1" ht="15.75" customHeight="1" x14ac:dyDescent="0.25">
      <c r="A22" s="62">
        <v>342</v>
      </c>
      <c r="B22" s="63" t="s">
        <v>83</v>
      </c>
      <c r="C22" s="52">
        <f>SUM(C23)</f>
        <v>9300</v>
      </c>
      <c r="D22" s="52">
        <f>SUM(D23)</f>
        <v>9300</v>
      </c>
      <c r="E22" s="35"/>
      <c r="F22" s="41"/>
    </row>
    <row r="23" spans="1:9" ht="15.75" customHeight="1" x14ac:dyDescent="0.25">
      <c r="A23" s="86">
        <v>3423</v>
      </c>
      <c r="B23" s="74" t="s">
        <v>83</v>
      </c>
      <c r="C23" s="55">
        <v>9300</v>
      </c>
      <c r="D23" s="55">
        <v>9300</v>
      </c>
      <c r="E23" s="35"/>
      <c r="F23" s="46"/>
    </row>
    <row r="24" spans="1:9" ht="15.75" customHeight="1" x14ac:dyDescent="0.25">
      <c r="A24" s="117">
        <v>5</v>
      </c>
      <c r="B24" s="99" t="s">
        <v>87</v>
      </c>
      <c r="C24" s="100">
        <f>SUM(C25)</f>
        <v>72000</v>
      </c>
      <c r="D24" s="100">
        <f>SUM(D25)</f>
        <v>71554</v>
      </c>
      <c r="E24" s="35"/>
      <c r="F24" s="46"/>
    </row>
    <row r="25" spans="1:9" s="18" customFormat="1" ht="15.75" customHeight="1" x14ac:dyDescent="0.25">
      <c r="A25" s="93">
        <v>54</v>
      </c>
      <c r="B25" s="59" t="s">
        <v>84</v>
      </c>
      <c r="C25" s="73">
        <v>72000</v>
      </c>
      <c r="D25" s="73">
        <f>SUM(D26)</f>
        <v>71554</v>
      </c>
      <c r="E25" s="35"/>
      <c r="F25" s="35"/>
    </row>
    <row r="26" spans="1:9" s="40" customFormat="1" ht="15.75" customHeight="1" x14ac:dyDescent="0.25">
      <c r="A26" s="62">
        <v>544</v>
      </c>
      <c r="B26" s="63" t="s">
        <v>42</v>
      </c>
      <c r="C26" s="52">
        <f>SUM(C27)</f>
        <v>72000</v>
      </c>
      <c r="D26" s="52">
        <f>SUM(D27)</f>
        <v>71554</v>
      </c>
      <c r="E26" s="35"/>
      <c r="F26" s="41"/>
    </row>
    <row r="27" spans="1:9" ht="15.75" customHeight="1" x14ac:dyDescent="0.25">
      <c r="A27" s="86">
        <v>5443</v>
      </c>
      <c r="B27" s="74" t="s">
        <v>85</v>
      </c>
      <c r="C27" s="55">
        <v>72000</v>
      </c>
      <c r="D27" s="55">
        <v>71554</v>
      </c>
      <c r="E27" s="35"/>
    </row>
    <row r="28" spans="1:9" ht="15.75" customHeight="1" x14ac:dyDescent="0.25">
      <c r="A28" s="107" t="s">
        <v>88</v>
      </c>
      <c r="B28" s="108" t="s">
        <v>89</v>
      </c>
      <c r="C28" s="109">
        <f>C29+C37</f>
        <v>23978</v>
      </c>
      <c r="D28" s="109">
        <f>D29+D37</f>
        <v>23978</v>
      </c>
      <c r="E28" s="35"/>
    </row>
    <row r="29" spans="1:9" ht="15.75" customHeight="1" x14ac:dyDescent="0.25">
      <c r="A29" s="52" t="s">
        <v>86</v>
      </c>
      <c r="B29" s="60" t="s">
        <v>25</v>
      </c>
      <c r="C29" s="100">
        <f>SUM(C30)</f>
        <v>11989</v>
      </c>
      <c r="D29" s="100">
        <f>SUM(D30)</f>
        <v>11989</v>
      </c>
      <c r="E29" s="35"/>
    </row>
    <row r="30" spans="1:9" s="40" customFormat="1" x14ac:dyDescent="0.25">
      <c r="A30" s="116">
        <v>3</v>
      </c>
      <c r="B30" s="63" t="s">
        <v>26</v>
      </c>
      <c r="C30" s="52">
        <f>SUM(C31)</f>
        <v>11989</v>
      </c>
      <c r="D30" s="52">
        <f>D31</f>
        <v>11989</v>
      </c>
      <c r="E30" s="35"/>
      <c r="F30" s="41"/>
      <c r="G30" s="41"/>
      <c r="H30" s="41"/>
      <c r="I30" s="41"/>
    </row>
    <row r="31" spans="1:9" s="18" customFormat="1" ht="15.75" customHeight="1" x14ac:dyDescent="0.25">
      <c r="A31" s="91">
        <v>31</v>
      </c>
      <c r="B31" s="66" t="s">
        <v>13</v>
      </c>
      <c r="C31" s="72">
        <f>C32+C35</f>
        <v>11989</v>
      </c>
      <c r="D31" s="72">
        <f>SUM(D32+D35)</f>
        <v>11989</v>
      </c>
      <c r="E31" s="35"/>
      <c r="F31" s="35"/>
    </row>
    <row r="32" spans="1:9" s="18" customFormat="1" ht="15.75" customHeight="1" x14ac:dyDescent="0.25">
      <c r="A32" s="91">
        <v>311</v>
      </c>
      <c r="B32" s="66" t="s">
        <v>91</v>
      </c>
      <c r="C32" s="72">
        <f>SUM(C33:C34)</f>
        <v>10292</v>
      </c>
      <c r="D32" s="72">
        <f>SUM(D33:D34)</f>
        <v>10292</v>
      </c>
      <c r="E32" s="35"/>
      <c r="F32" s="35"/>
    </row>
    <row r="33" spans="1:9" s="18" customFormat="1" ht="15.75" customHeight="1" x14ac:dyDescent="0.25">
      <c r="A33" s="105">
        <v>3111</v>
      </c>
      <c r="B33" s="104" t="s">
        <v>57</v>
      </c>
      <c r="C33" s="106">
        <v>9262</v>
      </c>
      <c r="D33" s="106">
        <v>9262</v>
      </c>
      <c r="E33" s="35"/>
      <c r="F33" s="35"/>
    </row>
    <row r="34" spans="1:9" s="18" customFormat="1" ht="15.75" customHeight="1" x14ac:dyDescent="0.25">
      <c r="A34" s="105">
        <v>3114</v>
      </c>
      <c r="B34" s="104" t="s">
        <v>92</v>
      </c>
      <c r="C34" s="106">
        <v>1030</v>
      </c>
      <c r="D34" s="106">
        <v>1030</v>
      </c>
      <c r="E34" s="35"/>
      <c r="F34" s="35"/>
    </row>
    <row r="35" spans="1:9" s="40" customFormat="1" ht="15.75" customHeight="1" x14ac:dyDescent="0.25">
      <c r="A35" s="76">
        <v>313</v>
      </c>
      <c r="B35" s="68" t="s">
        <v>39</v>
      </c>
      <c r="C35" s="64">
        <f>SUM(C36)</f>
        <v>1697</v>
      </c>
      <c r="D35" s="64">
        <f>SUM(D36)</f>
        <v>1697</v>
      </c>
      <c r="E35" s="35"/>
      <c r="F35" s="41"/>
    </row>
    <row r="36" spans="1:9" x14ac:dyDescent="0.25">
      <c r="A36" s="92">
        <v>3132</v>
      </c>
      <c r="B36" s="70" t="s">
        <v>58</v>
      </c>
      <c r="C36" s="71">
        <v>1697</v>
      </c>
      <c r="D36" s="71">
        <v>1697</v>
      </c>
      <c r="E36" s="35"/>
      <c r="F36" s="46"/>
      <c r="G36" s="46"/>
      <c r="H36" s="46"/>
      <c r="I36" s="46"/>
    </row>
    <row r="37" spans="1:9" x14ac:dyDescent="0.25">
      <c r="A37" s="96" t="s">
        <v>93</v>
      </c>
      <c r="B37" s="97" t="s">
        <v>94</v>
      </c>
      <c r="C37" s="98">
        <f>C38+C41</f>
        <v>11989</v>
      </c>
      <c r="D37" s="98">
        <f>D38+D41</f>
        <v>11989</v>
      </c>
      <c r="E37" s="35"/>
      <c r="F37" s="46"/>
      <c r="G37" s="46"/>
      <c r="H37" s="46"/>
      <c r="I37" s="46"/>
    </row>
    <row r="38" spans="1:9" x14ac:dyDescent="0.25">
      <c r="A38" s="91">
        <v>31</v>
      </c>
      <c r="B38" s="66" t="s">
        <v>13</v>
      </c>
      <c r="C38" s="71">
        <f>SUM(C39)</f>
        <v>1040</v>
      </c>
      <c r="D38" s="71">
        <f>SUM(D39)</f>
        <v>1040</v>
      </c>
      <c r="E38" s="35"/>
      <c r="F38" s="46"/>
      <c r="G38" s="46"/>
      <c r="H38" s="46"/>
      <c r="I38" s="46"/>
    </row>
    <row r="39" spans="1:9" x14ac:dyDescent="0.25">
      <c r="A39" s="91">
        <v>311</v>
      </c>
      <c r="B39" s="66" t="s">
        <v>91</v>
      </c>
      <c r="C39" s="71">
        <f>SUM(C40)</f>
        <v>1040</v>
      </c>
      <c r="D39" s="71">
        <f>SUM(D40)</f>
        <v>1040</v>
      </c>
      <c r="E39" s="35"/>
      <c r="F39" s="46"/>
      <c r="G39" s="46"/>
      <c r="H39" s="46"/>
      <c r="I39" s="46"/>
    </row>
    <row r="40" spans="1:9" x14ac:dyDescent="0.25">
      <c r="A40" s="105">
        <v>3111</v>
      </c>
      <c r="B40" s="104" t="s">
        <v>57</v>
      </c>
      <c r="C40" s="71">
        <v>1040</v>
      </c>
      <c r="D40" s="71">
        <v>1040</v>
      </c>
      <c r="E40" s="35"/>
      <c r="F40" s="46"/>
      <c r="G40" s="46"/>
      <c r="H40" s="46"/>
      <c r="I40" s="46"/>
    </row>
    <row r="41" spans="1:9" s="18" customFormat="1" ht="15.75" customHeight="1" x14ac:dyDescent="0.25">
      <c r="A41" s="91">
        <v>32</v>
      </c>
      <c r="B41" s="66" t="s">
        <v>14</v>
      </c>
      <c r="C41" s="72">
        <f>C42+C44</f>
        <v>10949</v>
      </c>
      <c r="D41" s="98">
        <f>D42+D44</f>
        <v>10949</v>
      </c>
      <c r="E41" s="35"/>
      <c r="F41" s="35"/>
    </row>
    <row r="42" spans="1:9" s="40" customFormat="1" ht="15.75" customHeight="1" x14ac:dyDescent="0.25">
      <c r="A42" s="76">
        <v>322</v>
      </c>
      <c r="B42" s="68" t="s">
        <v>42</v>
      </c>
      <c r="C42" s="64">
        <f>SUM(C43)</f>
        <v>516</v>
      </c>
      <c r="D42" s="64">
        <f>SUM(D43:D43)</f>
        <v>516</v>
      </c>
      <c r="E42" s="35"/>
      <c r="F42" s="41"/>
    </row>
    <row r="43" spans="1:9" x14ac:dyDescent="0.25">
      <c r="A43" s="92">
        <v>3222</v>
      </c>
      <c r="B43" s="70" t="s">
        <v>48</v>
      </c>
      <c r="C43" s="71">
        <v>516</v>
      </c>
      <c r="D43" s="71">
        <v>516</v>
      </c>
      <c r="E43" s="35"/>
      <c r="F43" s="46"/>
      <c r="G43" s="46"/>
      <c r="H43" s="46"/>
      <c r="I43" s="46"/>
    </row>
    <row r="44" spans="1:9" s="40" customFormat="1" ht="15.75" customHeight="1" x14ac:dyDescent="0.25">
      <c r="A44" s="76">
        <v>323</v>
      </c>
      <c r="B44" s="68" t="s">
        <v>37</v>
      </c>
      <c r="C44" s="64">
        <f>SUM(C45:C46)</f>
        <v>10433</v>
      </c>
      <c r="D44" s="64">
        <f>SUM(D45:D46)</f>
        <v>10433</v>
      </c>
      <c r="E44" s="35"/>
      <c r="F44" s="41"/>
    </row>
    <row r="45" spans="1:9" x14ac:dyDescent="0.25">
      <c r="A45" s="92" t="s">
        <v>66</v>
      </c>
      <c r="B45" s="70" t="s">
        <v>67</v>
      </c>
      <c r="C45" s="71">
        <v>2470</v>
      </c>
      <c r="D45" s="71">
        <v>2470</v>
      </c>
      <c r="E45" s="35"/>
      <c r="F45" s="46"/>
      <c r="G45" s="46"/>
      <c r="H45" s="46"/>
      <c r="I45" s="46"/>
    </row>
    <row r="46" spans="1:9" x14ac:dyDescent="0.25">
      <c r="A46" s="92" t="s">
        <v>69</v>
      </c>
      <c r="B46" s="70" t="s">
        <v>51</v>
      </c>
      <c r="C46" s="71">
        <v>7963</v>
      </c>
      <c r="D46" s="71">
        <v>7963</v>
      </c>
      <c r="E46" s="35"/>
      <c r="F46" s="46"/>
      <c r="G46" s="46"/>
      <c r="H46" s="46"/>
      <c r="I46" s="46"/>
    </row>
    <row r="47" spans="1:9" s="40" customFormat="1" ht="15.75" customHeight="1" x14ac:dyDescent="0.25">
      <c r="A47" s="110" t="s">
        <v>95</v>
      </c>
      <c r="B47" s="111" t="s">
        <v>96</v>
      </c>
      <c r="C47" s="112">
        <f>SUM(C48)</f>
        <v>21398.31</v>
      </c>
      <c r="D47" s="112">
        <f>SUM(D48)</f>
        <v>21398.31</v>
      </c>
      <c r="E47" s="35"/>
      <c r="F47" s="41"/>
    </row>
    <row r="48" spans="1:9" s="40" customFormat="1" ht="15.75" customHeight="1" x14ac:dyDescent="0.25">
      <c r="A48" s="76" t="s">
        <v>86</v>
      </c>
      <c r="B48" s="68" t="s">
        <v>25</v>
      </c>
      <c r="C48" s="64">
        <f>C49+C65</f>
        <v>21398.31</v>
      </c>
      <c r="D48" s="64">
        <f>D49+D65</f>
        <v>21398.31</v>
      </c>
      <c r="E48" s="35"/>
      <c r="F48" s="41"/>
    </row>
    <row r="49" spans="1:6" s="40" customFormat="1" ht="15.75" customHeight="1" x14ac:dyDescent="0.25">
      <c r="A49" s="116">
        <v>3</v>
      </c>
      <c r="B49" s="63" t="s">
        <v>26</v>
      </c>
      <c r="C49" s="64">
        <f>C50+C58</f>
        <v>20795.16</v>
      </c>
      <c r="D49" s="64">
        <f>D50+D58</f>
        <v>20795.16</v>
      </c>
      <c r="E49" s="35"/>
      <c r="F49" s="41"/>
    </row>
    <row r="50" spans="1:6" s="40" customFormat="1" ht="15.75" customHeight="1" x14ac:dyDescent="0.25">
      <c r="A50" s="91">
        <v>31</v>
      </c>
      <c r="B50" s="66" t="s">
        <v>13</v>
      </c>
      <c r="C50" s="64">
        <f>C51+C54+C56</f>
        <v>17500</v>
      </c>
      <c r="D50" s="64">
        <f>D51+D54+D56</f>
        <v>17200</v>
      </c>
      <c r="E50" s="35"/>
      <c r="F50" s="41"/>
    </row>
    <row r="51" spans="1:6" s="40" customFormat="1" ht="15.75" customHeight="1" x14ac:dyDescent="0.25">
      <c r="A51" s="91">
        <v>311</v>
      </c>
      <c r="B51" s="66" t="s">
        <v>91</v>
      </c>
      <c r="C51" s="64">
        <f>SUM(C52:C53)</f>
        <v>12000</v>
      </c>
      <c r="D51" s="64">
        <f>SUM(D52:D53)</f>
        <v>12000</v>
      </c>
      <c r="E51" s="35"/>
      <c r="F51" s="41"/>
    </row>
    <row r="52" spans="1:6" s="40" customFormat="1" ht="15.75" customHeight="1" x14ac:dyDescent="0.25">
      <c r="A52" s="105">
        <v>3111</v>
      </c>
      <c r="B52" s="104" t="s">
        <v>57</v>
      </c>
      <c r="C52" s="113">
        <v>10000</v>
      </c>
      <c r="D52" s="113">
        <v>10000</v>
      </c>
      <c r="E52" s="35"/>
      <c r="F52" s="41"/>
    </row>
    <row r="53" spans="1:6" s="40" customFormat="1" ht="15.75" customHeight="1" x14ac:dyDescent="0.25">
      <c r="A53" s="105">
        <v>3114</v>
      </c>
      <c r="B53" s="104" t="s">
        <v>92</v>
      </c>
      <c r="C53" s="113">
        <v>2000</v>
      </c>
      <c r="D53" s="113">
        <v>2000</v>
      </c>
      <c r="E53" s="35"/>
      <c r="F53" s="41"/>
    </row>
    <row r="54" spans="1:6" s="40" customFormat="1" ht="15.75" customHeight="1" x14ac:dyDescent="0.25">
      <c r="A54" s="76">
        <v>312</v>
      </c>
      <c r="B54" s="68" t="s">
        <v>40</v>
      </c>
      <c r="C54" s="98">
        <f>SUM(C55)</f>
        <v>3500</v>
      </c>
      <c r="D54" s="98">
        <f>SUM(D55)</f>
        <v>3200</v>
      </c>
      <c r="E54" s="35"/>
      <c r="F54" s="41"/>
    </row>
    <row r="55" spans="1:6" s="40" customFormat="1" ht="15.75" customHeight="1" x14ac:dyDescent="0.25">
      <c r="A55" s="92" t="s">
        <v>63</v>
      </c>
      <c r="B55" s="70" t="s">
        <v>40</v>
      </c>
      <c r="C55" s="113">
        <v>3500</v>
      </c>
      <c r="D55" s="113">
        <v>3200</v>
      </c>
      <c r="E55" s="35"/>
      <c r="F55" s="41"/>
    </row>
    <row r="56" spans="1:6" s="40" customFormat="1" ht="15.75" customHeight="1" x14ac:dyDescent="0.25">
      <c r="A56" s="76">
        <v>313</v>
      </c>
      <c r="B56" s="68" t="s">
        <v>39</v>
      </c>
      <c r="C56" s="98">
        <f>SUM(C57)</f>
        <v>2000</v>
      </c>
      <c r="D56" s="98">
        <f>SUM(D57)</f>
        <v>2000</v>
      </c>
      <c r="E56" s="35"/>
      <c r="F56" s="41"/>
    </row>
    <row r="57" spans="1:6" s="40" customFormat="1" ht="15.75" customHeight="1" x14ac:dyDescent="0.25">
      <c r="A57" s="92">
        <v>3132</v>
      </c>
      <c r="B57" s="70" t="s">
        <v>58</v>
      </c>
      <c r="C57" s="113">
        <v>2000</v>
      </c>
      <c r="D57" s="113">
        <v>2000</v>
      </c>
      <c r="E57" s="35"/>
      <c r="F57" s="41"/>
    </row>
    <row r="58" spans="1:6" s="40" customFormat="1" ht="15.75" customHeight="1" x14ac:dyDescent="0.25">
      <c r="A58" s="96">
        <v>32</v>
      </c>
      <c r="B58" s="97" t="s">
        <v>14</v>
      </c>
      <c r="C58" s="98">
        <f>C59+C61</f>
        <v>3295.1600000000003</v>
      </c>
      <c r="D58" s="98">
        <f>D59+D61</f>
        <v>3595.16</v>
      </c>
      <c r="E58" s="35"/>
      <c r="F58" s="41"/>
    </row>
    <row r="59" spans="1:6" s="40" customFormat="1" ht="15.75" customHeight="1" x14ac:dyDescent="0.25">
      <c r="A59" s="96">
        <v>321</v>
      </c>
      <c r="B59" s="97" t="s">
        <v>98</v>
      </c>
      <c r="C59" s="98">
        <f>SUM(C60)</f>
        <v>830</v>
      </c>
      <c r="D59" s="98">
        <f>SUM(D60)</f>
        <v>830</v>
      </c>
      <c r="E59" s="35"/>
      <c r="F59" s="41"/>
    </row>
    <row r="60" spans="1:6" s="40" customFormat="1" ht="15.75" customHeight="1" x14ac:dyDescent="0.25">
      <c r="A60" s="92">
        <v>3212</v>
      </c>
      <c r="B60" s="70" t="s">
        <v>98</v>
      </c>
      <c r="C60" s="113">
        <v>830</v>
      </c>
      <c r="D60" s="113">
        <v>830</v>
      </c>
      <c r="E60" s="35"/>
      <c r="F60" s="41"/>
    </row>
    <row r="61" spans="1:6" s="40" customFormat="1" ht="15.75" customHeight="1" x14ac:dyDescent="0.25">
      <c r="A61" s="96">
        <v>322</v>
      </c>
      <c r="B61" s="97" t="s">
        <v>42</v>
      </c>
      <c r="C61" s="64">
        <f>SUM(C62:C64)</f>
        <v>2465.1600000000003</v>
      </c>
      <c r="D61" s="64">
        <f>SUM(D62:D64)</f>
        <v>2765.16</v>
      </c>
      <c r="E61" s="35"/>
      <c r="F61" s="41"/>
    </row>
    <row r="62" spans="1:6" s="40" customFormat="1" ht="15.75" customHeight="1" x14ac:dyDescent="0.25">
      <c r="A62" s="92">
        <v>3222</v>
      </c>
      <c r="B62" s="70" t="s">
        <v>48</v>
      </c>
      <c r="C62" s="113">
        <v>395.65</v>
      </c>
      <c r="D62" s="113">
        <v>1600.65</v>
      </c>
      <c r="E62" s="35"/>
      <c r="F62" s="41"/>
    </row>
    <row r="63" spans="1:6" s="40" customFormat="1" ht="15.75" customHeight="1" x14ac:dyDescent="0.25">
      <c r="A63" s="92">
        <v>3223</v>
      </c>
      <c r="B63" s="70" t="s">
        <v>62</v>
      </c>
      <c r="C63" s="113">
        <v>2000</v>
      </c>
      <c r="D63" s="113">
        <v>795</v>
      </c>
      <c r="E63" s="35"/>
      <c r="F63" s="41"/>
    </row>
    <row r="64" spans="1:6" s="40" customFormat="1" ht="15.75" customHeight="1" x14ac:dyDescent="0.25">
      <c r="A64" s="114">
        <v>3225</v>
      </c>
      <c r="B64" s="115" t="s">
        <v>46</v>
      </c>
      <c r="C64" s="113">
        <v>69.510000000000005</v>
      </c>
      <c r="D64" s="113">
        <v>369.51</v>
      </c>
      <c r="E64" s="35"/>
      <c r="F64" s="41"/>
    </row>
    <row r="65" spans="1:6" s="40" customFormat="1" ht="15.75" customHeight="1" x14ac:dyDescent="0.25">
      <c r="A65" s="118">
        <v>4</v>
      </c>
      <c r="B65" s="97" t="s">
        <v>16</v>
      </c>
      <c r="C65" s="98">
        <f>SUM(C66)</f>
        <v>603.15</v>
      </c>
      <c r="D65" s="98">
        <f>SUM(D66)</f>
        <v>603.15</v>
      </c>
      <c r="E65" s="35"/>
      <c r="F65" s="41"/>
    </row>
    <row r="66" spans="1:6" s="40" customFormat="1" ht="15.75" customHeight="1" x14ac:dyDescent="0.25">
      <c r="A66" s="96">
        <v>42</v>
      </c>
      <c r="B66" s="97" t="s">
        <v>16</v>
      </c>
      <c r="C66" s="98">
        <f t="shared" ref="C66:D67" si="0">SUM(C67)</f>
        <v>603.15</v>
      </c>
      <c r="D66" s="98">
        <f t="shared" si="0"/>
        <v>603.15</v>
      </c>
      <c r="E66" s="35"/>
      <c r="F66" s="41"/>
    </row>
    <row r="67" spans="1:6" s="40" customFormat="1" ht="15.75" customHeight="1" x14ac:dyDescent="0.25">
      <c r="A67" s="96">
        <v>422</v>
      </c>
      <c r="B67" s="97" t="s">
        <v>38</v>
      </c>
      <c r="C67" s="98">
        <f t="shared" si="0"/>
        <v>603.15</v>
      </c>
      <c r="D67" s="98">
        <f t="shared" si="0"/>
        <v>603.15</v>
      </c>
      <c r="E67" s="35"/>
      <c r="F67" s="41"/>
    </row>
    <row r="68" spans="1:6" s="40" customFormat="1" ht="15.75" customHeight="1" x14ac:dyDescent="0.25">
      <c r="A68" s="114">
        <v>4224</v>
      </c>
      <c r="B68" s="115" t="s">
        <v>99</v>
      </c>
      <c r="C68" s="113">
        <v>603.15</v>
      </c>
      <c r="D68" s="113">
        <v>603.15</v>
      </c>
      <c r="E68" s="35"/>
      <c r="F68" s="41"/>
    </row>
    <row r="69" spans="1:6" s="40" customFormat="1" ht="15.75" customHeight="1" x14ac:dyDescent="0.25">
      <c r="A69" s="122" t="s">
        <v>100</v>
      </c>
      <c r="B69" s="123" t="s">
        <v>101</v>
      </c>
      <c r="C69" s="124">
        <f>C70+C82</f>
        <v>642073</v>
      </c>
      <c r="D69" s="124">
        <f>D70+D82</f>
        <v>642073.67000000004</v>
      </c>
      <c r="E69" s="35"/>
      <c r="F69" s="41"/>
    </row>
    <row r="70" spans="1:6" s="40" customFormat="1" ht="15.75" customHeight="1" x14ac:dyDescent="0.25">
      <c r="A70" s="127" t="s">
        <v>105</v>
      </c>
      <c r="B70" s="128" t="s">
        <v>102</v>
      </c>
      <c r="C70" s="129">
        <f t="shared" ref="C70:D71" si="1">SUM(C71)</f>
        <v>564616</v>
      </c>
      <c r="D70" s="129">
        <f t="shared" si="1"/>
        <v>564624.29</v>
      </c>
      <c r="E70" s="35"/>
      <c r="F70" s="41"/>
    </row>
    <row r="71" spans="1:6" s="40" customFormat="1" ht="15.75" customHeight="1" x14ac:dyDescent="0.25">
      <c r="A71" s="96" t="s">
        <v>103</v>
      </c>
      <c r="B71" s="97" t="s">
        <v>104</v>
      </c>
      <c r="C71" s="98">
        <f t="shared" si="1"/>
        <v>564616</v>
      </c>
      <c r="D71" s="98">
        <f t="shared" si="1"/>
        <v>564624.29</v>
      </c>
      <c r="E71" s="35"/>
      <c r="F71" s="41"/>
    </row>
    <row r="72" spans="1:6" s="40" customFormat="1" ht="15.75" customHeight="1" x14ac:dyDescent="0.25">
      <c r="A72" s="116">
        <v>3</v>
      </c>
      <c r="B72" s="63" t="s">
        <v>26</v>
      </c>
      <c r="C72" s="98">
        <f>C73+C79</f>
        <v>564616</v>
      </c>
      <c r="D72" s="98">
        <f>D73+D79</f>
        <v>564624.29</v>
      </c>
      <c r="E72" s="35"/>
      <c r="F72" s="41"/>
    </row>
    <row r="73" spans="1:6" s="40" customFormat="1" ht="15.75" customHeight="1" x14ac:dyDescent="0.25">
      <c r="A73" s="91">
        <v>31</v>
      </c>
      <c r="B73" s="66" t="s">
        <v>13</v>
      </c>
      <c r="C73" s="98">
        <f>C74+C77</f>
        <v>544708</v>
      </c>
      <c r="D73" s="98">
        <f>D74+D77</f>
        <v>551830.52</v>
      </c>
      <c r="E73" s="35"/>
      <c r="F73" s="41"/>
    </row>
    <row r="74" spans="1:6" s="40" customFormat="1" ht="15.75" customHeight="1" x14ac:dyDescent="0.25">
      <c r="A74" s="91">
        <v>311</v>
      </c>
      <c r="B74" s="66" t="s">
        <v>91</v>
      </c>
      <c r="C74" s="98">
        <f>SUM(C75:C76)</f>
        <v>467560</v>
      </c>
      <c r="D74" s="98">
        <f>SUM(D75:D76)</f>
        <v>473675.51999999996</v>
      </c>
      <c r="E74" s="35"/>
      <c r="F74" s="41"/>
    </row>
    <row r="75" spans="1:6" s="40" customFormat="1" ht="15.75" customHeight="1" x14ac:dyDescent="0.25">
      <c r="A75" s="105">
        <v>3111</v>
      </c>
      <c r="B75" s="104" t="s">
        <v>57</v>
      </c>
      <c r="C75" s="113">
        <v>420805</v>
      </c>
      <c r="D75" s="113">
        <v>426301.23</v>
      </c>
      <c r="E75" s="35"/>
      <c r="F75" s="41"/>
    </row>
    <row r="76" spans="1:6" s="40" customFormat="1" ht="15.75" customHeight="1" x14ac:dyDescent="0.25">
      <c r="A76" s="105">
        <v>3114</v>
      </c>
      <c r="B76" s="104" t="s">
        <v>92</v>
      </c>
      <c r="C76" s="113">
        <v>46755</v>
      </c>
      <c r="D76" s="113">
        <v>47374.29</v>
      </c>
      <c r="E76" s="35"/>
      <c r="F76" s="41"/>
    </row>
    <row r="77" spans="1:6" s="40" customFormat="1" ht="15.75" customHeight="1" x14ac:dyDescent="0.25">
      <c r="A77" s="76">
        <v>313</v>
      </c>
      <c r="B77" s="68" t="s">
        <v>39</v>
      </c>
      <c r="C77" s="98">
        <f>SUM(C78)</f>
        <v>77148</v>
      </c>
      <c r="D77" s="98">
        <f>SUM(D78)</f>
        <v>78155</v>
      </c>
      <c r="E77" s="35"/>
      <c r="F77" s="41"/>
    </row>
    <row r="78" spans="1:6" s="40" customFormat="1" ht="15.75" customHeight="1" x14ac:dyDescent="0.25">
      <c r="A78" s="92">
        <v>3132</v>
      </c>
      <c r="B78" s="70" t="s">
        <v>58</v>
      </c>
      <c r="C78" s="113">
        <v>77148</v>
      </c>
      <c r="D78" s="113">
        <v>78155</v>
      </c>
      <c r="E78" s="35"/>
      <c r="F78" s="41"/>
    </row>
    <row r="79" spans="1:6" s="40" customFormat="1" ht="15.75" customHeight="1" x14ac:dyDescent="0.25">
      <c r="A79" s="96">
        <v>32</v>
      </c>
      <c r="B79" s="97" t="s">
        <v>14</v>
      </c>
      <c r="C79" s="98">
        <f>SUM(C80)</f>
        <v>19908</v>
      </c>
      <c r="D79" s="98">
        <f>SUM(D80)</f>
        <v>12793.77</v>
      </c>
      <c r="E79" s="35"/>
      <c r="F79" s="41"/>
    </row>
    <row r="80" spans="1:6" s="40" customFormat="1" ht="15.75" customHeight="1" x14ac:dyDescent="0.25">
      <c r="A80" s="96">
        <v>323</v>
      </c>
      <c r="B80" s="97" t="s">
        <v>37</v>
      </c>
      <c r="C80" s="98">
        <f>SUM(C81)</f>
        <v>19908</v>
      </c>
      <c r="D80" s="98">
        <f>SUM(D81)</f>
        <v>12793.77</v>
      </c>
      <c r="E80" s="35"/>
      <c r="F80" s="41"/>
    </row>
    <row r="81" spans="1:6" s="40" customFormat="1" ht="15.75" customHeight="1" x14ac:dyDescent="0.25">
      <c r="A81" s="114">
        <v>3232</v>
      </c>
      <c r="B81" s="115" t="s">
        <v>65</v>
      </c>
      <c r="C81" s="113">
        <v>19908</v>
      </c>
      <c r="D81" s="113">
        <v>12793.77</v>
      </c>
      <c r="E81" s="35"/>
      <c r="F81" s="41"/>
    </row>
    <row r="82" spans="1:6" s="40" customFormat="1" ht="15.75" customHeight="1" x14ac:dyDescent="0.25">
      <c r="A82" s="125" t="s">
        <v>106</v>
      </c>
      <c r="B82" s="126" t="s">
        <v>107</v>
      </c>
      <c r="C82" s="129">
        <f>SUM(C83)</f>
        <v>77457</v>
      </c>
      <c r="D82" s="129">
        <f>SUM(D83)</f>
        <v>77449.38</v>
      </c>
      <c r="E82" s="35"/>
      <c r="F82" s="41"/>
    </row>
    <row r="83" spans="1:6" s="40" customFormat="1" ht="15.75" customHeight="1" x14ac:dyDescent="0.25">
      <c r="A83" s="96" t="s">
        <v>103</v>
      </c>
      <c r="B83" s="97" t="s">
        <v>104</v>
      </c>
      <c r="C83" s="98">
        <f>SUM(C84)</f>
        <v>77457</v>
      </c>
      <c r="D83" s="98">
        <f>SUM(D84)</f>
        <v>77449.38</v>
      </c>
      <c r="E83" s="35"/>
      <c r="F83" s="41"/>
    </row>
    <row r="84" spans="1:6" s="40" customFormat="1" ht="15.75" customHeight="1" x14ac:dyDescent="0.25">
      <c r="A84" s="118">
        <v>4</v>
      </c>
      <c r="B84" s="97" t="s">
        <v>16</v>
      </c>
      <c r="C84" s="98">
        <f>C85+C90</f>
        <v>77457</v>
      </c>
      <c r="D84" s="98">
        <f>D85+D90</f>
        <v>77449.38</v>
      </c>
      <c r="E84" s="35"/>
      <c r="F84" s="41"/>
    </row>
    <row r="85" spans="1:6" s="40" customFormat="1" ht="15.75" customHeight="1" x14ac:dyDescent="0.25">
      <c r="A85" s="96">
        <v>42</v>
      </c>
      <c r="B85" s="97" t="s">
        <v>16</v>
      </c>
      <c r="C85" s="98">
        <f>SUM(C86)</f>
        <v>55454</v>
      </c>
      <c r="D85" s="98">
        <f>SUM(D86)</f>
        <v>55446.38</v>
      </c>
      <c r="E85" s="35"/>
      <c r="F85" s="41"/>
    </row>
    <row r="86" spans="1:6" s="40" customFormat="1" ht="15.75" customHeight="1" x14ac:dyDescent="0.25">
      <c r="A86" s="96">
        <v>422</v>
      </c>
      <c r="B86" s="97" t="s">
        <v>38</v>
      </c>
      <c r="C86" s="98">
        <f>SUM(C87:C89)</f>
        <v>55454</v>
      </c>
      <c r="D86" s="98">
        <f>SUM(D87:D89)</f>
        <v>55446.38</v>
      </c>
      <c r="E86" s="35"/>
      <c r="F86" s="41"/>
    </row>
    <row r="87" spans="1:6" s="40" customFormat="1" ht="15.75" customHeight="1" x14ac:dyDescent="0.25">
      <c r="A87" s="114">
        <v>4221</v>
      </c>
      <c r="B87" s="115" t="s">
        <v>76</v>
      </c>
      <c r="C87" s="113">
        <v>1938</v>
      </c>
      <c r="D87" s="113">
        <v>1935.49</v>
      </c>
      <c r="E87" s="35"/>
      <c r="F87" s="41"/>
    </row>
    <row r="88" spans="1:6" s="40" customFormat="1" ht="15.75" customHeight="1" x14ac:dyDescent="0.25">
      <c r="A88" s="114">
        <v>4224</v>
      </c>
      <c r="B88" s="115" t="s">
        <v>99</v>
      </c>
      <c r="C88" s="113">
        <v>12788</v>
      </c>
      <c r="D88" s="113">
        <v>12787.5</v>
      </c>
      <c r="E88" s="35"/>
      <c r="F88" s="41"/>
    </row>
    <row r="89" spans="1:6" s="40" customFormat="1" ht="15.75" customHeight="1" x14ac:dyDescent="0.25">
      <c r="A89" s="114">
        <v>4227</v>
      </c>
      <c r="B89" s="115" t="s">
        <v>108</v>
      </c>
      <c r="C89" s="113">
        <v>40728</v>
      </c>
      <c r="D89" s="113">
        <v>40723.39</v>
      </c>
      <c r="E89" s="35"/>
      <c r="F89" s="41"/>
    </row>
    <row r="90" spans="1:6" s="40" customFormat="1" ht="15.75" customHeight="1" x14ac:dyDescent="0.25">
      <c r="A90" s="96">
        <v>45</v>
      </c>
      <c r="B90" s="97" t="s">
        <v>53</v>
      </c>
      <c r="C90" s="98">
        <f>SUM(C91)</f>
        <v>22003</v>
      </c>
      <c r="D90" s="98">
        <f>SUM(D91)</f>
        <v>22003</v>
      </c>
      <c r="E90" s="35"/>
      <c r="F90" s="41"/>
    </row>
    <row r="91" spans="1:6" s="40" customFormat="1" ht="15.75" customHeight="1" x14ac:dyDescent="0.25">
      <c r="A91" s="96">
        <v>451</v>
      </c>
      <c r="B91" s="97" t="s">
        <v>109</v>
      </c>
      <c r="C91" s="98">
        <f>SUM(C92)</f>
        <v>22003</v>
      </c>
      <c r="D91" s="98">
        <f>SUM(D92)</f>
        <v>22003</v>
      </c>
      <c r="E91" s="35"/>
      <c r="F91" s="41"/>
    </row>
    <row r="92" spans="1:6" s="40" customFormat="1" ht="15.75" customHeight="1" x14ac:dyDescent="0.25">
      <c r="A92" s="114">
        <v>4511</v>
      </c>
      <c r="B92" s="115" t="s">
        <v>109</v>
      </c>
      <c r="C92" s="113">
        <v>22003</v>
      </c>
      <c r="D92" s="113">
        <v>22003</v>
      </c>
      <c r="E92" s="35"/>
      <c r="F92" s="41"/>
    </row>
    <row r="93" spans="1:6" s="40" customFormat="1" ht="15.75" customHeight="1" x14ac:dyDescent="0.25">
      <c r="A93" s="119" t="s">
        <v>110</v>
      </c>
      <c r="B93" s="120" t="s">
        <v>111</v>
      </c>
      <c r="C93" s="124">
        <f>C94+C173+C162+C245+C266</f>
        <v>2264285</v>
      </c>
      <c r="D93" s="124">
        <f>D94+D173+D162+D245+D266</f>
        <v>2293569</v>
      </c>
      <c r="E93" s="35"/>
      <c r="F93" s="41"/>
    </row>
    <row r="94" spans="1:6" s="40" customFormat="1" ht="15.75" customHeight="1" x14ac:dyDescent="0.25">
      <c r="A94" s="101" t="s">
        <v>112</v>
      </c>
      <c r="B94" s="102" t="s">
        <v>113</v>
      </c>
      <c r="C94" s="129">
        <f>C95+C103+C113</f>
        <v>1721894</v>
      </c>
      <c r="D94" s="129">
        <f>D103+D113+D95</f>
        <v>1754894</v>
      </c>
      <c r="E94" s="35"/>
      <c r="F94" s="41"/>
    </row>
    <row r="95" spans="1:6" s="40" customFormat="1" ht="15.75" customHeight="1" x14ac:dyDescent="0.25">
      <c r="A95" s="73" t="s">
        <v>86</v>
      </c>
      <c r="B95" s="142" t="s">
        <v>25</v>
      </c>
      <c r="C95" s="143">
        <f>C96+C100</f>
        <v>409000</v>
      </c>
      <c r="D95" s="143">
        <f>D96+D100</f>
        <v>442000</v>
      </c>
      <c r="E95" s="35"/>
      <c r="F95" s="41"/>
    </row>
    <row r="96" spans="1:6" s="40" customFormat="1" ht="15.75" customHeight="1" x14ac:dyDescent="0.25">
      <c r="A96" s="116">
        <v>3</v>
      </c>
      <c r="B96" s="63" t="s">
        <v>26</v>
      </c>
      <c r="C96" s="143">
        <f>SUM(C97)</f>
        <v>79000</v>
      </c>
      <c r="D96" s="143">
        <f>SUM(D98)</f>
        <v>112000</v>
      </c>
      <c r="E96" s="35"/>
      <c r="F96" s="41"/>
    </row>
    <row r="97" spans="1:6" s="40" customFormat="1" ht="15.75" customHeight="1" x14ac:dyDescent="0.25">
      <c r="A97" s="91">
        <v>31</v>
      </c>
      <c r="B97" s="66" t="s">
        <v>13</v>
      </c>
      <c r="C97" s="143">
        <f>SUM(C98)</f>
        <v>79000</v>
      </c>
      <c r="D97" s="143">
        <f>SUM(D99)</f>
        <v>112000</v>
      </c>
      <c r="E97" s="35"/>
      <c r="F97" s="41"/>
    </row>
    <row r="98" spans="1:6" s="40" customFormat="1" ht="15.75" customHeight="1" x14ac:dyDescent="0.25">
      <c r="A98" s="91">
        <v>311</v>
      </c>
      <c r="B98" s="66" t="s">
        <v>91</v>
      </c>
      <c r="C98" s="143">
        <f>SUM(C99)</f>
        <v>79000</v>
      </c>
      <c r="D98" s="143">
        <f>SUM(D99)</f>
        <v>112000</v>
      </c>
      <c r="E98" s="35"/>
      <c r="F98" s="41"/>
    </row>
    <row r="99" spans="1:6" s="40" customFormat="1" ht="15.75" customHeight="1" x14ac:dyDescent="0.25">
      <c r="A99" s="105">
        <v>3111</v>
      </c>
      <c r="B99" s="104" t="s">
        <v>57</v>
      </c>
      <c r="C99" s="144">
        <v>79000</v>
      </c>
      <c r="D99" s="144">
        <v>112000</v>
      </c>
      <c r="E99" s="35"/>
      <c r="F99" s="41"/>
    </row>
    <row r="100" spans="1:6" s="40" customFormat="1" ht="15.75" customHeight="1" x14ac:dyDescent="0.25">
      <c r="A100" s="145">
        <v>4</v>
      </c>
      <c r="B100" s="146" t="s">
        <v>16</v>
      </c>
      <c r="C100" s="143">
        <f>SUM(C102)</f>
        <v>330000</v>
      </c>
      <c r="D100" s="143">
        <f>SUM(D101:D102)</f>
        <v>330000</v>
      </c>
      <c r="E100" s="35"/>
      <c r="F100" s="41"/>
    </row>
    <row r="101" spans="1:6" s="40" customFormat="1" ht="15.75" customHeight="1" x14ac:dyDescent="0.25">
      <c r="A101" s="105">
        <v>42</v>
      </c>
      <c r="B101" s="104" t="s">
        <v>108</v>
      </c>
      <c r="C101" s="143">
        <v>0</v>
      </c>
      <c r="D101" s="144">
        <v>60000</v>
      </c>
      <c r="E101" s="35"/>
      <c r="F101" s="41"/>
    </row>
    <row r="102" spans="1:6" s="40" customFormat="1" ht="15.75" customHeight="1" x14ac:dyDescent="0.25">
      <c r="A102" s="114">
        <v>45</v>
      </c>
      <c r="B102" s="115" t="s">
        <v>53</v>
      </c>
      <c r="C102" s="144">
        <v>330000</v>
      </c>
      <c r="D102" s="144">
        <v>270000</v>
      </c>
      <c r="E102" s="35"/>
      <c r="F102" s="41"/>
    </row>
    <row r="103" spans="1:6" s="40" customFormat="1" ht="15.75" customHeight="1" x14ac:dyDescent="0.25">
      <c r="A103" s="96" t="s">
        <v>114</v>
      </c>
      <c r="B103" s="97" t="s">
        <v>115</v>
      </c>
      <c r="C103" s="98">
        <f>SUM(C105)</f>
        <v>27872</v>
      </c>
      <c r="D103" s="98">
        <f>SUM(D105)</f>
        <v>27872</v>
      </c>
      <c r="E103" s="35"/>
      <c r="F103" s="41"/>
    </row>
    <row r="104" spans="1:6" s="40" customFormat="1" ht="15.75" customHeight="1" x14ac:dyDescent="0.25">
      <c r="A104" s="116">
        <v>3</v>
      </c>
      <c r="B104" s="63" t="s">
        <v>26</v>
      </c>
      <c r="C104" s="98">
        <f>SUM(C105)</f>
        <v>27872</v>
      </c>
      <c r="D104" s="98">
        <f>SUM(D105)</f>
        <v>27872</v>
      </c>
      <c r="E104" s="35"/>
      <c r="F104" s="41"/>
    </row>
    <row r="105" spans="1:6" s="40" customFormat="1" ht="15.75" customHeight="1" x14ac:dyDescent="0.25">
      <c r="A105" s="91">
        <v>31</v>
      </c>
      <c r="B105" s="66" t="s">
        <v>13</v>
      </c>
      <c r="C105" s="98">
        <f>C106+C109+C111</f>
        <v>27872</v>
      </c>
      <c r="D105" s="98">
        <f>D106+D109+D111</f>
        <v>27872</v>
      </c>
      <c r="E105" s="35"/>
      <c r="F105" s="41"/>
    </row>
    <row r="106" spans="1:6" s="40" customFormat="1" ht="15.75" customHeight="1" x14ac:dyDescent="0.25">
      <c r="A106" s="91">
        <v>311</v>
      </c>
      <c r="B106" s="66" t="s">
        <v>91</v>
      </c>
      <c r="C106" s="98">
        <f>SUM(C107:C108)</f>
        <v>17549</v>
      </c>
      <c r="D106" s="98">
        <f>SUM(D107:D108)</f>
        <v>17549</v>
      </c>
      <c r="E106" s="35"/>
      <c r="F106" s="41"/>
    </row>
    <row r="107" spans="1:6" s="40" customFormat="1" ht="15.75" customHeight="1" x14ac:dyDescent="0.25">
      <c r="A107" s="105">
        <v>3111</v>
      </c>
      <c r="B107" s="104" t="s">
        <v>57</v>
      </c>
      <c r="C107" s="113">
        <v>15619</v>
      </c>
      <c r="D107" s="113">
        <v>15619</v>
      </c>
      <c r="E107" s="35"/>
      <c r="F107" s="41"/>
    </row>
    <row r="108" spans="1:6" s="40" customFormat="1" ht="15.75" customHeight="1" x14ac:dyDescent="0.25">
      <c r="A108" s="105">
        <v>3114</v>
      </c>
      <c r="B108" s="104" t="s">
        <v>92</v>
      </c>
      <c r="C108" s="113">
        <v>1930</v>
      </c>
      <c r="D108" s="113">
        <v>1930</v>
      </c>
      <c r="E108" s="35"/>
      <c r="F108" s="41"/>
    </row>
    <row r="109" spans="1:6" s="40" customFormat="1" ht="15.75" customHeight="1" x14ac:dyDescent="0.25">
      <c r="A109" s="76">
        <v>312</v>
      </c>
      <c r="B109" s="68" t="s">
        <v>40</v>
      </c>
      <c r="C109" s="98">
        <f>SUM(C110)</f>
        <v>7427</v>
      </c>
      <c r="D109" s="98">
        <f>SUM(D110)</f>
        <v>7427</v>
      </c>
      <c r="E109" s="35"/>
      <c r="F109" s="41"/>
    </row>
    <row r="110" spans="1:6" s="40" customFormat="1" ht="15.75" customHeight="1" x14ac:dyDescent="0.25">
      <c r="A110" s="92" t="s">
        <v>63</v>
      </c>
      <c r="B110" s="70" t="s">
        <v>40</v>
      </c>
      <c r="C110" s="113">
        <v>7427</v>
      </c>
      <c r="D110" s="113">
        <v>7427</v>
      </c>
      <c r="E110" s="35"/>
      <c r="F110" s="41"/>
    </row>
    <row r="111" spans="1:6" s="40" customFormat="1" ht="15.75" customHeight="1" x14ac:dyDescent="0.25">
      <c r="A111" s="76">
        <v>313</v>
      </c>
      <c r="B111" s="68" t="s">
        <v>39</v>
      </c>
      <c r="C111" s="98">
        <f>SUM(C112)</f>
        <v>2896</v>
      </c>
      <c r="D111" s="98">
        <f>SUM(D112)</f>
        <v>2896</v>
      </c>
      <c r="E111" s="35"/>
      <c r="F111" s="41"/>
    </row>
    <row r="112" spans="1:6" s="40" customFormat="1" ht="15.75" customHeight="1" x14ac:dyDescent="0.25">
      <c r="A112" s="92">
        <v>3132</v>
      </c>
      <c r="B112" s="70" t="s">
        <v>58</v>
      </c>
      <c r="C112" s="113">
        <v>2896</v>
      </c>
      <c r="D112" s="113">
        <v>2896</v>
      </c>
      <c r="E112" s="35"/>
      <c r="F112" s="41"/>
    </row>
    <row r="113" spans="1:6" s="40" customFormat="1" ht="15.75" customHeight="1" x14ac:dyDescent="0.25">
      <c r="A113" s="96" t="s">
        <v>116</v>
      </c>
      <c r="B113" s="97" t="s">
        <v>117</v>
      </c>
      <c r="C113" s="98">
        <f>C114</f>
        <v>1285022</v>
      </c>
      <c r="D113" s="98">
        <f>D114</f>
        <v>1285022</v>
      </c>
      <c r="E113" s="35"/>
      <c r="F113" s="41"/>
    </row>
    <row r="114" spans="1:6" s="40" customFormat="1" ht="15.75" customHeight="1" x14ac:dyDescent="0.25">
      <c r="A114" s="116">
        <v>3</v>
      </c>
      <c r="B114" s="63" t="s">
        <v>26</v>
      </c>
      <c r="C114" s="113">
        <f>C115+C123+C150+C154</f>
        <v>1285022</v>
      </c>
      <c r="D114" s="113">
        <f>D115+D123+D150+D154</f>
        <v>1285022</v>
      </c>
      <c r="E114" s="35"/>
      <c r="F114" s="41"/>
    </row>
    <row r="115" spans="1:6" s="40" customFormat="1" ht="15.75" customHeight="1" x14ac:dyDescent="0.25">
      <c r="A115" s="91">
        <v>31</v>
      </c>
      <c r="B115" s="66" t="s">
        <v>13</v>
      </c>
      <c r="C115" s="98">
        <f>C116+C119+C121</f>
        <v>692414</v>
      </c>
      <c r="D115" s="98">
        <f>D116+D119+D121</f>
        <v>692414</v>
      </c>
      <c r="E115" s="35"/>
      <c r="F115" s="41"/>
    </row>
    <row r="116" spans="1:6" s="40" customFormat="1" ht="15.75" customHeight="1" x14ac:dyDescent="0.25">
      <c r="A116" s="91">
        <v>311</v>
      </c>
      <c r="B116" s="66" t="s">
        <v>91</v>
      </c>
      <c r="C116" s="98">
        <f>SUM(C117:C118)</f>
        <v>551433</v>
      </c>
      <c r="D116" s="98">
        <f>SUM(D117:D118)</f>
        <v>551433</v>
      </c>
      <c r="E116" s="35"/>
      <c r="F116" s="41"/>
    </row>
    <row r="117" spans="1:6" s="40" customFormat="1" ht="15.75" customHeight="1" x14ac:dyDescent="0.25">
      <c r="A117" s="105">
        <v>3111</v>
      </c>
      <c r="B117" s="104" t="s">
        <v>57</v>
      </c>
      <c r="C117" s="113">
        <v>484193</v>
      </c>
      <c r="D117" s="113">
        <v>484193</v>
      </c>
      <c r="E117" s="35"/>
      <c r="F117" s="41"/>
    </row>
    <row r="118" spans="1:6" s="40" customFormat="1" ht="15.75" customHeight="1" x14ac:dyDescent="0.25">
      <c r="A118" s="105">
        <v>3114</v>
      </c>
      <c r="B118" s="104" t="s">
        <v>92</v>
      </c>
      <c r="C118" s="113">
        <v>67240</v>
      </c>
      <c r="D118" s="113">
        <v>67240</v>
      </c>
      <c r="E118" s="35"/>
      <c r="F118" s="41"/>
    </row>
    <row r="119" spans="1:6" s="40" customFormat="1" ht="15.75" customHeight="1" x14ac:dyDescent="0.25">
      <c r="A119" s="76">
        <v>312</v>
      </c>
      <c r="B119" s="68" t="s">
        <v>40</v>
      </c>
      <c r="C119" s="98">
        <f>SUM(C120)</f>
        <v>50567</v>
      </c>
      <c r="D119" s="98">
        <f>SUM(D120)</f>
        <v>50567</v>
      </c>
      <c r="E119" s="35"/>
      <c r="F119" s="41"/>
    </row>
    <row r="120" spans="1:6" s="40" customFormat="1" ht="15.75" customHeight="1" x14ac:dyDescent="0.25">
      <c r="A120" s="92" t="s">
        <v>63</v>
      </c>
      <c r="B120" s="70" t="s">
        <v>40</v>
      </c>
      <c r="C120" s="113">
        <v>50567</v>
      </c>
      <c r="D120" s="113">
        <v>50567</v>
      </c>
      <c r="E120" s="35"/>
      <c r="F120" s="41"/>
    </row>
    <row r="121" spans="1:6" s="40" customFormat="1" ht="15.75" customHeight="1" x14ac:dyDescent="0.25">
      <c r="A121" s="76">
        <v>313</v>
      </c>
      <c r="B121" s="68" t="s">
        <v>39</v>
      </c>
      <c r="C121" s="98">
        <f>SUM(C122)</f>
        <v>90414</v>
      </c>
      <c r="D121" s="98">
        <f>SUM(D122)</f>
        <v>90414</v>
      </c>
      <c r="E121" s="35"/>
      <c r="F121" s="41"/>
    </row>
    <row r="122" spans="1:6" s="40" customFormat="1" ht="15.75" customHeight="1" x14ac:dyDescent="0.25">
      <c r="A122" s="92">
        <v>3132</v>
      </c>
      <c r="B122" s="70" t="s">
        <v>58</v>
      </c>
      <c r="C122" s="113">
        <v>90414</v>
      </c>
      <c r="D122" s="113">
        <v>90414</v>
      </c>
      <c r="E122" s="35"/>
      <c r="F122" s="41"/>
    </row>
    <row r="123" spans="1:6" s="40" customFormat="1" ht="15.75" customHeight="1" x14ac:dyDescent="0.25">
      <c r="A123" s="96">
        <v>32</v>
      </c>
      <c r="B123" s="97" t="s">
        <v>14</v>
      </c>
      <c r="C123" s="98">
        <f>C124+C128+C135+C145</f>
        <v>583848</v>
      </c>
      <c r="D123" s="98">
        <f>D124+D128+D135+D145</f>
        <v>583848</v>
      </c>
      <c r="E123" s="35"/>
      <c r="F123" s="41"/>
    </row>
    <row r="124" spans="1:6" s="40" customFormat="1" ht="15.75" customHeight="1" x14ac:dyDescent="0.25">
      <c r="A124" s="96">
        <v>321</v>
      </c>
      <c r="B124" s="97" t="s">
        <v>118</v>
      </c>
      <c r="C124" s="98">
        <f>SUM(C125:C127)</f>
        <v>44994</v>
      </c>
      <c r="D124" s="98">
        <f>SUM(D125:D127)</f>
        <v>44994</v>
      </c>
      <c r="E124" s="35"/>
      <c r="F124" s="41"/>
    </row>
    <row r="125" spans="1:6" s="40" customFormat="1" ht="15.75" customHeight="1" x14ac:dyDescent="0.25">
      <c r="A125" s="92">
        <v>3211</v>
      </c>
      <c r="B125" s="70" t="s">
        <v>60</v>
      </c>
      <c r="C125" s="113">
        <v>265</v>
      </c>
      <c r="D125" s="113">
        <v>265</v>
      </c>
      <c r="E125" s="35"/>
      <c r="F125" s="41"/>
    </row>
    <row r="126" spans="1:6" s="40" customFormat="1" ht="15.75" customHeight="1" x14ac:dyDescent="0.25">
      <c r="A126" s="92">
        <v>3212</v>
      </c>
      <c r="B126" s="70" t="s">
        <v>98</v>
      </c>
      <c r="C126" s="113">
        <v>42738</v>
      </c>
      <c r="D126" s="113">
        <v>42738</v>
      </c>
      <c r="E126" s="35"/>
      <c r="F126" s="41"/>
    </row>
    <row r="127" spans="1:6" s="40" customFormat="1" ht="15.75" customHeight="1" x14ac:dyDescent="0.25">
      <c r="A127" s="92">
        <v>3213</v>
      </c>
      <c r="B127" s="70" t="s">
        <v>45</v>
      </c>
      <c r="C127" s="113">
        <v>1991</v>
      </c>
      <c r="D127" s="113">
        <v>1991</v>
      </c>
      <c r="E127" s="35"/>
      <c r="F127" s="41"/>
    </row>
    <row r="128" spans="1:6" s="40" customFormat="1" ht="15.75" customHeight="1" x14ac:dyDescent="0.25">
      <c r="A128" s="96">
        <v>322</v>
      </c>
      <c r="B128" s="97" t="s">
        <v>42</v>
      </c>
      <c r="C128" s="98">
        <f>SUM(C129:C134)</f>
        <v>407791</v>
      </c>
      <c r="D128" s="98">
        <f>SUM(D129:D134)</f>
        <v>407791</v>
      </c>
      <c r="E128" s="35"/>
      <c r="F128" s="41"/>
    </row>
    <row r="129" spans="1:6" s="40" customFormat="1" ht="15.75" customHeight="1" x14ac:dyDescent="0.25">
      <c r="A129" s="92">
        <v>3221</v>
      </c>
      <c r="B129" s="70" t="s">
        <v>47</v>
      </c>
      <c r="C129" s="113">
        <v>39817</v>
      </c>
      <c r="D129" s="113">
        <v>44817</v>
      </c>
      <c r="E129" s="35"/>
      <c r="F129" s="41"/>
    </row>
    <row r="130" spans="1:6" s="40" customFormat="1" ht="15.75" customHeight="1" x14ac:dyDescent="0.25">
      <c r="A130" s="92">
        <v>3222</v>
      </c>
      <c r="B130" s="70" t="s">
        <v>48</v>
      </c>
      <c r="C130" s="113">
        <v>185812</v>
      </c>
      <c r="D130" s="113">
        <v>185812</v>
      </c>
      <c r="E130" s="35"/>
      <c r="F130" s="41"/>
    </row>
    <row r="131" spans="1:6" s="40" customFormat="1" ht="15.75" customHeight="1" x14ac:dyDescent="0.25">
      <c r="A131" s="92">
        <v>3223</v>
      </c>
      <c r="B131" s="70" t="s">
        <v>62</v>
      </c>
      <c r="C131" s="113">
        <v>167563</v>
      </c>
      <c r="D131" s="113">
        <v>167563</v>
      </c>
      <c r="E131" s="35"/>
      <c r="F131" s="41"/>
    </row>
    <row r="132" spans="1:6" s="40" customFormat="1" ht="15.75" customHeight="1" x14ac:dyDescent="0.25">
      <c r="A132" s="92">
        <v>3224</v>
      </c>
      <c r="B132" s="70" t="s">
        <v>119</v>
      </c>
      <c r="C132" s="113">
        <v>11945</v>
      </c>
      <c r="D132" s="113">
        <v>6945</v>
      </c>
      <c r="E132" s="35"/>
      <c r="F132" s="41"/>
    </row>
    <row r="133" spans="1:6" s="40" customFormat="1" ht="15.75" customHeight="1" x14ac:dyDescent="0.25">
      <c r="A133" s="92">
        <v>3225</v>
      </c>
      <c r="B133" s="70" t="s">
        <v>46</v>
      </c>
      <c r="C133" s="113">
        <v>2654</v>
      </c>
      <c r="D133" s="113">
        <v>2654</v>
      </c>
      <c r="E133" s="35"/>
      <c r="F133" s="41"/>
    </row>
    <row r="134" spans="1:6" s="40" customFormat="1" ht="15.75" customHeight="1" x14ac:dyDescent="0.25">
      <c r="A134" s="92">
        <v>3227</v>
      </c>
      <c r="B134" s="70" t="s">
        <v>120</v>
      </c>
      <c r="C134" s="113">
        <v>0</v>
      </c>
      <c r="D134" s="113">
        <v>0</v>
      </c>
      <c r="E134" s="35"/>
      <c r="F134" s="41"/>
    </row>
    <row r="135" spans="1:6" s="40" customFormat="1" ht="15.75" customHeight="1" x14ac:dyDescent="0.25">
      <c r="A135" s="96">
        <v>323</v>
      </c>
      <c r="B135" s="97" t="s">
        <v>37</v>
      </c>
      <c r="C135" s="98">
        <f>SUM(C136:C144)</f>
        <v>120512</v>
      </c>
      <c r="D135" s="98">
        <f>SUM(D136:D144)</f>
        <v>120512</v>
      </c>
      <c r="E135" s="35"/>
      <c r="F135" s="41"/>
    </row>
    <row r="136" spans="1:6" s="40" customFormat="1" ht="15.75" customHeight="1" x14ac:dyDescent="0.25">
      <c r="A136" s="92">
        <v>3231</v>
      </c>
      <c r="B136" s="70" t="s">
        <v>121</v>
      </c>
      <c r="C136" s="113">
        <v>7963</v>
      </c>
      <c r="D136" s="113">
        <v>7963</v>
      </c>
      <c r="E136" s="35"/>
      <c r="F136" s="41"/>
    </row>
    <row r="137" spans="1:6" s="40" customFormat="1" ht="15.75" customHeight="1" x14ac:dyDescent="0.25">
      <c r="A137" s="92">
        <v>3232</v>
      </c>
      <c r="B137" s="70" t="s">
        <v>65</v>
      </c>
      <c r="C137" s="113">
        <v>15927</v>
      </c>
      <c r="D137" s="113">
        <v>15927</v>
      </c>
      <c r="E137" s="35"/>
      <c r="F137" s="41"/>
    </row>
    <row r="138" spans="1:6" s="40" customFormat="1" ht="15.75" customHeight="1" x14ac:dyDescent="0.25">
      <c r="A138" s="92">
        <v>3233</v>
      </c>
      <c r="B138" s="70" t="s">
        <v>122</v>
      </c>
      <c r="C138" s="113">
        <v>265</v>
      </c>
      <c r="D138" s="113">
        <v>265</v>
      </c>
      <c r="E138" s="35"/>
      <c r="F138" s="41"/>
    </row>
    <row r="139" spans="1:6" s="40" customFormat="1" ht="15.75" customHeight="1" x14ac:dyDescent="0.25">
      <c r="A139" s="92">
        <v>3234</v>
      </c>
      <c r="B139" s="70" t="s">
        <v>67</v>
      </c>
      <c r="C139" s="113">
        <v>70476</v>
      </c>
      <c r="D139" s="113">
        <v>70476</v>
      </c>
      <c r="E139" s="35"/>
      <c r="F139" s="41"/>
    </row>
    <row r="140" spans="1:6" s="40" customFormat="1" ht="15.75" customHeight="1" x14ac:dyDescent="0.25">
      <c r="A140" s="92">
        <v>3235</v>
      </c>
      <c r="B140" s="70" t="s">
        <v>52</v>
      </c>
      <c r="C140" s="113">
        <v>664</v>
      </c>
      <c r="D140" s="113">
        <v>664</v>
      </c>
      <c r="E140" s="35"/>
      <c r="F140" s="41"/>
    </row>
    <row r="141" spans="1:6" s="40" customFormat="1" ht="15.75" customHeight="1" x14ac:dyDescent="0.25">
      <c r="A141" s="92">
        <v>3236</v>
      </c>
      <c r="B141" s="70" t="s">
        <v>49</v>
      </c>
      <c r="C141" s="113">
        <v>6636</v>
      </c>
      <c r="D141" s="113">
        <v>6636</v>
      </c>
      <c r="E141" s="35"/>
      <c r="F141" s="41"/>
    </row>
    <row r="142" spans="1:6" s="40" customFormat="1" ht="15.75" customHeight="1" x14ac:dyDescent="0.25">
      <c r="A142" s="92">
        <v>3237</v>
      </c>
      <c r="B142" s="70" t="s">
        <v>50</v>
      </c>
      <c r="C142" s="113">
        <v>5309</v>
      </c>
      <c r="D142" s="113">
        <v>5309</v>
      </c>
      <c r="E142" s="35"/>
      <c r="F142" s="41"/>
    </row>
    <row r="143" spans="1:6" s="40" customFormat="1" ht="15.75" customHeight="1" x14ac:dyDescent="0.25">
      <c r="A143" s="92">
        <v>3238</v>
      </c>
      <c r="B143" s="70" t="s">
        <v>68</v>
      </c>
      <c r="C143" s="113">
        <v>7963</v>
      </c>
      <c r="D143" s="113">
        <v>7963</v>
      </c>
      <c r="E143" s="35"/>
      <c r="F143" s="41"/>
    </row>
    <row r="144" spans="1:6" s="40" customFormat="1" ht="15.75" customHeight="1" x14ac:dyDescent="0.25">
      <c r="A144" s="92">
        <v>3239</v>
      </c>
      <c r="B144" s="70" t="s">
        <v>51</v>
      </c>
      <c r="C144" s="113">
        <v>5309</v>
      </c>
      <c r="D144" s="113">
        <v>5309</v>
      </c>
      <c r="E144" s="35"/>
      <c r="F144" s="41"/>
    </row>
    <row r="145" spans="1:6" s="40" customFormat="1" ht="15.75" customHeight="1" x14ac:dyDescent="0.25">
      <c r="A145" s="96">
        <v>329</v>
      </c>
      <c r="B145" s="97" t="s">
        <v>43</v>
      </c>
      <c r="C145" s="98">
        <f>SUM(C146:C149)</f>
        <v>10551</v>
      </c>
      <c r="D145" s="98">
        <f>SUM(D146:D149)</f>
        <v>10551</v>
      </c>
      <c r="E145" s="35"/>
      <c r="F145" s="41"/>
    </row>
    <row r="146" spans="1:6" s="40" customFormat="1" ht="15.75" customHeight="1" x14ac:dyDescent="0.25">
      <c r="A146" s="92">
        <v>3292</v>
      </c>
      <c r="B146" s="70" t="s">
        <v>123</v>
      </c>
      <c r="C146" s="113">
        <v>8096</v>
      </c>
      <c r="D146" s="113">
        <v>8096</v>
      </c>
      <c r="E146" s="35"/>
      <c r="F146" s="41"/>
    </row>
    <row r="147" spans="1:6" s="40" customFormat="1" ht="15.75" customHeight="1" x14ac:dyDescent="0.25">
      <c r="A147" s="92">
        <v>3293</v>
      </c>
      <c r="B147" s="70" t="s">
        <v>70</v>
      </c>
      <c r="C147" s="113">
        <v>265</v>
      </c>
      <c r="D147" s="113">
        <v>265</v>
      </c>
      <c r="E147" s="35"/>
      <c r="F147" s="41"/>
    </row>
    <row r="148" spans="1:6" s="40" customFormat="1" ht="15.75" customHeight="1" x14ac:dyDescent="0.25">
      <c r="A148" s="92">
        <v>3295</v>
      </c>
      <c r="B148" s="70" t="s">
        <v>71</v>
      </c>
      <c r="C148" s="113">
        <v>199</v>
      </c>
      <c r="D148" s="113">
        <v>199</v>
      </c>
      <c r="E148" s="35"/>
      <c r="F148" s="41"/>
    </row>
    <row r="149" spans="1:6" s="40" customFormat="1" ht="15.75" customHeight="1" x14ac:dyDescent="0.25">
      <c r="A149" s="92">
        <v>3299</v>
      </c>
      <c r="B149" s="70" t="s">
        <v>43</v>
      </c>
      <c r="C149" s="113">
        <v>1991</v>
      </c>
      <c r="D149" s="113">
        <v>1991</v>
      </c>
      <c r="E149" s="35"/>
      <c r="F149" s="41"/>
    </row>
    <row r="150" spans="1:6" s="40" customFormat="1" ht="15.75" customHeight="1" x14ac:dyDescent="0.25">
      <c r="A150" s="96">
        <v>34</v>
      </c>
      <c r="B150" s="97" t="s">
        <v>15</v>
      </c>
      <c r="C150" s="98">
        <f>C151</f>
        <v>6769</v>
      </c>
      <c r="D150" s="98">
        <f>D151</f>
        <v>6769</v>
      </c>
      <c r="E150" s="35"/>
      <c r="F150" s="41"/>
    </row>
    <row r="151" spans="1:6" s="40" customFormat="1" ht="15.75" customHeight="1" x14ac:dyDescent="0.25">
      <c r="A151" s="96">
        <v>343</v>
      </c>
      <c r="B151" s="97" t="s">
        <v>44</v>
      </c>
      <c r="C151" s="98">
        <f>C152+C153</f>
        <v>6769</v>
      </c>
      <c r="D151" s="98">
        <f>D152+D153</f>
        <v>6769</v>
      </c>
      <c r="E151" s="35"/>
      <c r="F151" s="41"/>
    </row>
    <row r="152" spans="1:6" s="40" customFormat="1" ht="15.75" customHeight="1" x14ac:dyDescent="0.25">
      <c r="A152" s="92">
        <v>3431</v>
      </c>
      <c r="B152" s="70" t="s">
        <v>124</v>
      </c>
      <c r="C152" s="113">
        <v>6636</v>
      </c>
      <c r="D152" s="113">
        <v>6636</v>
      </c>
      <c r="E152" s="35"/>
      <c r="F152" s="41"/>
    </row>
    <row r="153" spans="1:6" s="40" customFormat="1" ht="15.75" customHeight="1" x14ac:dyDescent="0.25">
      <c r="A153" s="92">
        <v>3433</v>
      </c>
      <c r="B153" s="70" t="s">
        <v>125</v>
      </c>
      <c r="C153" s="113">
        <v>133</v>
      </c>
      <c r="D153" s="113">
        <v>133</v>
      </c>
      <c r="E153" s="35"/>
      <c r="F153" s="41"/>
    </row>
    <row r="154" spans="1:6" s="40" customFormat="1" ht="15.75" customHeight="1" x14ac:dyDescent="0.25">
      <c r="A154" s="96">
        <v>37</v>
      </c>
      <c r="B154" s="97" t="s">
        <v>126</v>
      </c>
      <c r="C154" s="98">
        <f>C155</f>
        <v>1991</v>
      </c>
      <c r="D154" s="98">
        <f>D155</f>
        <v>1991</v>
      </c>
      <c r="E154" s="35"/>
      <c r="F154" s="41"/>
    </row>
    <row r="155" spans="1:6" s="40" customFormat="1" ht="15.75" customHeight="1" x14ac:dyDescent="0.25">
      <c r="A155" s="96">
        <v>372</v>
      </c>
      <c r="B155" s="97" t="s">
        <v>127</v>
      </c>
      <c r="C155" s="98">
        <f>C156+C157</f>
        <v>1991</v>
      </c>
      <c r="D155" s="98">
        <f>D156+D157</f>
        <v>1991</v>
      </c>
      <c r="E155" s="35"/>
      <c r="F155" s="41"/>
    </row>
    <row r="156" spans="1:6" s="40" customFormat="1" ht="15.75" customHeight="1" x14ac:dyDescent="0.25">
      <c r="A156" s="92">
        <v>3721</v>
      </c>
      <c r="B156" s="70" t="s">
        <v>128</v>
      </c>
      <c r="C156" s="113">
        <v>1327</v>
      </c>
      <c r="D156" s="113">
        <v>1327</v>
      </c>
      <c r="E156" s="35"/>
      <c r="F156" s="41"/>
    </row>
    <row r="157" spans="1:6" s="40" customFormat="1" ht="15.75" customHeight="1" x14ac:dyDescent="0.25">
      <c r="A157" s="92">
        <v>3722</v>
      </c>
      <c r="B157" s="70" t="s">
        <v>129</v>
      </c>
      <c r="C157" s="113">
        <v>664</v>
      </c>
      <c r="D157" s="113">
        <v>664</v>
      </c>
      <c r="E157" s="35"/>
      <c r="F157" s="41"/>
    </row>
    <row r="158" spans="1:6" s="40" customFormat="1" ht="15.75" customHeight="1" x14ac:dyDescent="0.25">
      <c r="A158" s="118">
        <v>4</v>
      </c>
      <c r="B158" s="97" t="s">
        <v>16</v>
      </c>
      <c r="C158" s="98">
        <v>0</v>
      </c>
      <c r="D158" s="98">
        <v>0</v>
      </c>
      <c r="E158" s="35"/>
      <c r="F158" s="41"/>
    </row>
    <row r="159" spans="1:6" s="40" customFormat="1" ht="15.75" customHeight="1" x14ac:dyDescent="0.25">
      <c r="A159" s="96">
        <v>42</v>
      </c>
      <c r="B159" s="97" t="s">
        <v>16</v>
      </c>
      <c r="C159" s="98">
        <v>0</v>
      </c>
      <c r="D159" s="98">
        <v>0</v>
      </c>
      <c r="E159" s="35"/>
      <c r="F159" s="41"/>
    </row>
    <row r="160" spans="1:6" s="40" customFormat="1" ht="15.75" customHeight="1" x14ac:dyDescent="0.25">
      <c r="A160" s="96">
        <v>422</v>
      </c>
      <c r="B160" s="97" t="s">
        <v>38</v>
      </c>
      <c r="C160" s="113">
        <v>0</v>
      </c>
      <c r="D160" s="98">
        <v>0</v>
      </c>
      <c r="E160" s="35"/>
      <c r="F160" s="41"/>
    </row>
    <row r="161" spans="1:6" s="40" customFormat="1" ht="15.75" customHeight="1" x14ac:dyDescent="0.25">
      <c r="A161" s="114">
        <v>4221</v>
      </c>
      <c r="B161" s="115" t="s">
        <v>76</v>
      </c>
      <c r="C161" s="113">
        <v>0</v>
      </c>
      <c r="D161" s="98">
        <v>0</v>
      </c>
      <c r="E161" s="35"/>
      <c r="F161" s="41"/>
    </row>
    <row r="162" spans="1:6" s="40" customFormat="1" ht="15.75" customHeight="1" x14ac:dyDescent="0.25">
      <c r="A162" s="125" t="s">
        <v>139</v>
      </c>
      <c r="B162" s="126" t="s">
        <v>140</v>
      </c>
      <c r="C162" s="129">
        <f t="shared" ref="C162:D164" si="2">SUM(C163)</f>
        <v>18510</v>
      </c>
      <c r="D162" s="129">
        <f t="shared" si="2"/>
        <v>18510</v>
      </c>
      <c r="E162" s="35"/>
      <c r="F162" s="41"/>
    </row>
    <row r="163" spans="1:6" s="40" customFormat="1" ht="15.75" customHeight="1" x14ac:dyDescent="0.25">
      <c r="A163" s="96" t="s">
        <v>132</v>
      </c>
      <c r="B163" s="97" t="s">
        <v>141</v>
      </c>
      <c r="C163" s="113">
        <f t="shared" si="2"/>
        <v>18510</v>
      </c>
      <c r="D163" s="113">
        <f t="shared" si="2"/>
        <v>18510</v>
      </c>
      <c r="E163" s="35"/>
      <c r="F163" s="41"/>
    </row>
    <row r="164" spans="1:6" s="40" customFormat="1" ht="15.75" customHeight="1" x14ac:dyDescent="0.25">
      <c r="A164" s="118">
        <v>3</v>
      </c>
      <c r="B164" s="97" t="s">
        <v>26</v>
      </c>
      <c r="C164" s="98">
        <f t="shared" si="2"/>
        <v>18510</v>
      </c>
      <c r="D164" s="98">
        <f t="shared" si="2"/>
        <v>18510</v>
      </c>
      <c r="E164" s="35"/>
      <c r="F164" s="41"/>
    </row>
    <row r="165" spans="1:6" s="40" customFormat="1" ht="15.75" customHeight="1" x14ac:dyDescent="0.25">
      <c r="A165" s="91">
        <v>31</v>
      </c>
      <c r="B165" s="66" t="s">
        <v>13</v>
      </c>
      <c r="C165" s="98">
        <f>C166+C169</f>
        <v>18510</v>
      </c>
      <c r="D165" s="98">
        <f>D166+D169</f>
        <v>18510</v>
      </c>
      <c r="E165" s="35"/>
      <c r="F165" s="41"/>
    </row>
    <row r="166" spans="1:6" s="40" customFormat="1" ht="15.75" customHeight="1" x14ac:dyDescent="0.25">
      <c r="A166" s="91">
        <v>311</v>
      </c>
      <c r="B166" s="66" t="s">
        <v>91</v>
      </c>
      <c r="C166" s="98">
        <f>SUM(C167:C168)</f>
        <v>15888</v>
      </c>
      <c r="D166" s="98">
        <f>SUM(D167:D168)</f>
        <v>15888</v>
      </c>
      <c r="E166" s="35"/>
      <c r="F166" s="41"/>
    </row>
    <row r="167" spans="1:6" s="40" customFormat="1" ht="15.75" customHeight="1" x14ac:dyDescent="0.25">
      <c r="A167" s="105">
        <v>3111</v>
      </c>
      <c r="B167" s="104" t="s">
        <v>57</v>
      </c>
      <c r="C167" s="113">
        <v>14300</v>
      </c>
      <c r="D167" s="113">
        <v>14300</v>
      </c>
      <c r="E167" s="35"/>
      <c r="F167" s="41"/>
    </row>
    <row r="168" spans="1:6" s="40" customFormat="1" ht="15.75" customHeight="1" x14ac:dyDescent="0.25">
      <c r="A168" s="105">
        <v>3114</v>
      </c>
      <c r="B168" s="104" t="s">
        <v>92</v>
      </c>
      <c r="C168" s="113">
        <v>1588</v>
      </c>
      <c r="D168" s="113">
        <v>1588</v>
      </c>
      <c r="E168" s="35"/>
      <c r="F168" s="41"/>
    </row>
    <row r="169" spans="1:6" s="40" customFormat="1" ht="15.75" customHeight="1" x14ac:dyDescent="0.25">
      <c r="A169" s="76">
        <v>313</v>
      </c>
      <c r="B169" s="68" t="s">
        <v>39</v>
      </c>
      <c r="C169" s="98">
        <f>SUM(C170)</f>
        <v>2622</v>
      </c>
      <c r="D169" s="98">
        <f>SUM(D170)</f>
        <v>2622</v>
      </c>
      <c r="E169" s="35"/>
      <c r="F169" s="41"/>
    </row>
    <row r="170" spans="1:6" s="40" customFormat="1" ht="15.75" customHeight="1" x14ac:dyDescent="0.25">
      <c r="A170" s="92">
        <v>3132</v>
      </c>
      <c r="B170" s="70" t="s">
        <v>58</v>
      </c>
      <c r="C170" s="113">
        <v>2622</v>
      </c>
      <c r="D170" s="113">
        <v>2622</v>
      </c>
      <c r="E170" s="35"/>
      <c r="F170" s="41"/>
    </row>
    <row r="171" spans="1:6" s="40" customFormat="1" ht="15.75" hidden="1" customHeight="1" x14ac:dyDescent="0.25">
      <c r="A171" s="114"/>
      <c r="B171" s="115"/>
      <c r="C171" s="113"/>
      <c r="D171" s="113"/>
      <c r="E171" s="35"/>
      <c r="F171" s="41"/>
    </row>
    <row r="172" spans="1:6" s="40" customFormat="1" ht="15.75" hidden="1" customHeight="1" x14ac:dyDescent="0.25">
      <c r="A172" s="114"/>
      <c r="B172" s="115"/>
      <c r="C172" s="113"/>
      <c r="D172" s="113"/>
      <c r="E172" s="35"/>
      <c r="F172" s="41"/>
    </row>
    <row r="173" spans="1:6" s="40" customFormat="1" ht="15.75" customHeight="1" x14ac:dyDescent="0.25">
      <c r="A173" s="127" t="s">
        <v>130</v>
      </c>
      <c r="B173" s="128" t="s">
        <v>131</v>
      </c>
      <c r="C173" s="129">
        <v>390716</v>
      </c>
      <c r="D173" s="129">
        <f>D174</f>
        <v>387000</v>
      </c>
      <c r="E173" s="35"/>
      <c r="F173" s="41"/>
    </row>
    <row r="174" spans="1:6" s="40" customFormat="1" ht="15.75" customHeight="1" x14ac:dyDescent="0.25">
      <c r="A174" s="96" t="s">
        <v>132</v>
      </c>
      <c r="B174" s="97" t="s">
        <v>133</v>
      </c>
      <c r="C174" s="98">
        <f>C175+C203</f>
        <v>390715.99</v>
      </c>
      <c r="D174" s="98">
        <f>D175</f>
        <v>387000</v>
      </c>
      <c r="E174" s="35"/>
      <c r="F174" s="41"/>
    </row>
    <row r="175" spans="1:6" s="40" customFormat="1" ht="15.75" customHeight="1" x14ac:dyDescent="0.25">
      <c r="A175" s="116">
        <v>3</v>
      </c>
      <c r="B175" s="63" t="s">
        <v>26</v>
      </c>
      <c r="C175" s="98">
        <f>C176+C182+C187</f>
        <v>390697</v>
      </c>
      <c r="D175" s="98">
        <f>D176+D182+D187+D203</f>
        <v>387000</v>
      </c>
      <c r="E175" s="35"/>
      <c r="F175" s="41"/>
    </row>
    <row r="176" spans="1:6" s="40" customFormat="1" ht="15.75" customHeight="1" x14ac:dyDescent="0.25">
      <c r="A176" s="91">
        <v>31</v>
      </c>
      <c r="B176" s="66" t="s">
        <v>13</v>
      </c>
      <c r="C176" s="64">
        <f>C177+C180</f>
        <v>53355</v>
      </c>
      <c r="D176" s="64">
        <f>D177+D180</f>
        <v>32166.37</v>
      </c>
      <c r="E176" s="35"/>
      <c r="F176" s="41"/>
    </row>
    <row r="177" spans="1:9" s="40" customFormat="1" ht="15.75" customHeight="1" x14ac:dyDescent="0.25">
      <c r="A177" s="91">
        <v>311</v>
      </c>
      <c r="B177" s="66" t="s">
        <v>91</v>
      </c>
      <c r="C177" s="64">
        <f>C178+C179</f>
        <v>45798</v>
      </c>
      <c r="D177" s="64">
        <f>D178+D179</f>
        <v>27610.94</v>
      </c>
      <c r="E177" s="35"/>
      <c r="F177" s="41"/>
    </row>
    <row r="178" spans="1:9" s="40" customFormat="1" ht="15.75" customHeight="1" x14ac:dyDescent="0.25">
      <c r="A178" s="105">
        <v>3111</v>
      </c>
      <c r="B178" s="104" t="s">
        <v>57</v>
      </c>
      <c r="C178" s="113">
        <v>41218</v>
      </c>
      <c r="D178" s="113">
        <v>24849.59</v>
      </c>
      <c r="E178" s="35"/>
      <c r="F178" s="41"/>
    </row>
    <row r="179" spans="1:9" s="40" customFormat="1" ht="15.75" customHeight="1" x14ac:dyDescent="0.25">
      <c r="A179" s="105">
        <v>3114</v>
      </c>
      <c r="B179" s="104" t="s">
        <v>92</v>
      </c>
      <c r="C179" s="113">
        <v>4580</v>
      </c>
      <c r="D179" s="113">
        <v>2761.35</v>
      </c>
      <c r="E179" s="35"/>
      <c r="F179" s="41"/>
    </row>
    <row r="180" spans="1:9" s="40" customFormat="1" ht="15.75" customHeight="1" x14ac:dyDescent="0.25">
      <c r="A180" s="76">
        <v>313</v>
      </c>
      <c r="B180" s="68" t="s">
        <v>39</v>
      </c>
      <c r="C180" s="64">
        <f>C181</f>
        <v>7557</v>
      </c>
      <c r="D180" s="64">
        <f>D181</f>
        <v>4555.43</v>
      </c>
      <c r="E180" s="35"/>
      <c r="F180" s="41"/>
    </row>
    <row r="181" spans="1:9" s="40" customFormat="1" ht="15.75" customHeight="1" x14ac:dyDescent="0.25">
      <c r="A181" s="92">
        <v>3132</v>
      </c>
      <c r="B181" s="70" t="s">
        <v>58</v>
      </c>
      <c r="C181" s="113">
        <v>7557</v>
      </c>
      <c r="D181" s="113">
        <v>4555.43</v>
      </c>
      <c r="E181" s="35"/>
      <c r="F181" s="41"/>
    </row>
    <row r="182" spans="1:9" s="40" customFormat="1" ht="15.75" customHeight="1" x14ac:dyDescent="0.25">
      <c r="A182" s="96">
        <v>32</v>
      </c>
      <c r="B182" s="97" t="s">
        <v>14</v>
      </c>
      <c r="C182" s="98">
        <f>C183+C185</f>
        <v>72864</v>
      </c>
      <c r="D182" s="98">
        <f>D183+D185</f>
        <v>18000</v>
      </c>
      <c r="E182" s="35"/>
      <c r="F182" s="41"/>
    </row>
    <row r="183" spans="1:9" s="40" customFormat="1" ht="15.75" customHeight="1" x14ac:dyDescent="0.25">
      <c r="A183" s="96">
        <v>323</v>
      </c>
      <c r="B183" s="97" t="s">
        <v>37</v>
      </c>
      <c r="C183" s="98">
        <f>C184</f>
        <v>18000</v>
      </c>
      <c r="D183" s="98">
        <f>D184</f>
        <v>18000</v>
      </c>
      <c r="E183" s="35"/>
      <c r="F183" s="41"/>
    </row>
    <row r="184" spans="1:9" s="40" customFormat="1" ht="15.75" customHeight="1" x14ac:dyDescent="0.25">
      <c r="A184" s="114">
        <v>3233</v>
      </c>
      <c r="B184" s="115" t="s">
        <v>122</v>
      </c>
      <c r="C184" s="113">
        <v>18000</v>
      </c>
      <c r="D184" s="113">
        <v>18000</v>
      </c>
      <c r="E184" s="35"/>
      <c r="F184" s="41"/>
    </row>
    <row r="185" spans="1:9" x14ac:dyDescent="0.25">
      <c r="A185" s="96">
        <v>329</v>
      </c>
      <c r="B185" s="97" t="s">
        <v>43</v>
      </c>
      <c r="C185" s="98">
        <f>C186</f>
        <v>54864</v>
      </c>
      <c r="D185" s="98">
        <f>D186</f>
        <v>0</v>
      </c>
      <c r="E185" s="35"/>
      <c r="F185" s="46"/>
      <c r="G185" s="46"/>
      <c r="H185" s="46"/>
      <c r="I185" s="46"/>
    </row>
    <row r="186" spans="1:9" x14ac:dyDescent="0.25">
      <c r="A186" s="92">
        <v>3299</v>
      </c>
      <c r="B186" s="70" t="s">
        <v>43</v>
      </c>
      <c r="C186" s="71">
        <v>54864</v>
      </c>
      <c r="D186" s="71">
        <v>0</v>
      </c>
      <c r="E186" s="35"/>
      <c r="F186" s="46"/>
      <c r="G186" s="46"/>
      <c r="H186" s="46"/>
      <c r="I186" s="46"/>
    </row>
    <row r="187" spans="1:9" x14ac:dyDescent="0.25">
      <c r="A187" s="96">
        <v>36</v>
      </c>
      <c r="B187" s="97" t="s">
        <v>134</v>
      </c>
      <c r="C187" s="98">
        <f>C188</f>
        <v>264478</v>
      </c>
      <c r="D187" s="98">
        <f>D188</f>
        <v>336814.64</v>
      </c>
      <c r="E187" s="35"/>
      <c r="F187" s="46"/>
      <c r="G187" s="46"/>
      <c r="H187" s="46"/>
      <c r="I187" s="46"/>
    </row>
    <row r="188" spans="1:9" x14ac:dyDescent="0.25">
      <c r="A188" s="96">
        <v>361</v>
      </c>
      <c r="B188" s="97" t="s">
        <v>36</v>
      </c>
      <c r="C188" s="98">
        <f>C189</f>
        <v>264478</v>
      </c>
      <c r="D188" s="98">
        <f>D189</f>
        <v>336814.64</v>
      </c>
      <c r="E188" s="35"/>
      <c r="F188" s="46"/>
      <c r="G188" s="46"/>
      <c r="H188" s="46"/>
      <c r="I188" s="46"/>
    </row>
    <row r="189" spans="1:9" x14ac:dyDescent="0.25">
      <c r="A189" s="92">
        <v>3681</v>
      </c>
      <c r="B189" s="70" t="s">
        <v>79</v>
      </c>
      <c r="C189" s="71">
        <v>264478</v>
      </c>
      <c r="D189" s="71">
        <v>336814.64</v>
      </c>
      <c r="E189" s="35"/>
      <c r="F189" s="46"/>
      <c r="G189" s="46"/>
      <c r="H189" s="46"/>
      <c r="I189" s="46"/>
    </row>
    <row r="190" spans="1:9" s="18" customFormat="1" ht="15.75" hidden="1" customHeight="1" x14ac:dyDescent="0.25">
      <c r="A190" s="91">
        <v>34</v>
      </c>
      <c r="B190" s="66" t="s">
        <v>15</v>
      </c>
      <c r="C190" s="72">
        <f>SUM(C191)</f>
        <v>0</v>
      </c>
      <c r="D190" s="72">
        <f>SUM(D191)</f>
        <v>0</v>
      </c>
      <c r="E190" s="35"/>
      <c r="F190" s="35"/>
    </row>
    <row r="191" spans="1:9" s="40" customFormat="1" ht="15.75" hidden="1" customHeight="1" x14ac:dyDescent="0.25">
      <c r="A191" s="76">
        <v>343</v>
      </c>
      <c r="B191" s="68" t="s">
        <v>44</v>
      </c>
      <c r="C191" s="64">
        <f>SUM(C192)</f>
        <v>0</v>
      </c>
      <c r="D191" s="64"/>
      <c r="E191" s="35"/>
      <c r="F191" s="41"/>
    </row>
    <row r="192" spans="1:9" hidden="1" x14ac:dyDescent="0.25">
      <c r="A192" s="92" t="s">
        <v>72</v>
      </c>
      <c r="B192" s="70" t="s">
        <v>73</v>
      </c>
      <c r="C192" s="71"/>
      <c r="D192" s="71"/>
      <c r="E192" s="35"/>
      <c r="F192" s="46"/>
      <c r="G192" s="46"/>
      <c r="H192" s="46"/>
      <c r="I192" s="46"/>
    </row>
    <row r="193" spans="1:11" s="40" customFormat="1" hidden="1" x14ac:dyDescent="0.25">
      <c r="A193" s="64">
        <v>52</v>
      </c>
      <c r="B193" s="75" t="s">
        <v>24</v>
      </c>
      <c r="C193" s="64">
        <f t="shared" ref="C193:D193" si="3">SUM(C194)</f>
        <v>0</v>
      </c>
      <c r="D193" s="64">
        <f t="shared" si="3"/>
        <v>0</v>
      </c>
      <c r="E193" s="41"/>
      <c r="F193" s="41"/>
      <c r="G193" s="41"/>
      <c r="H193" s="41"/>
      <c r="I193" s="41"/>
      <c r="J193" s="41"/>
      <c r="K193" s="41"/>
    </row>
    <row r="194" spans="1:11" s="38" customFormat="1" hidden="1" x14ac:dyDescent="0.2">
      <c r="A194" s="76">
        <v>3</v>
      </c>
      <c r="B194" s="68" t="s">
        <v>26</v>
      </c>
      <c r="C194" s="64">
        <f>SUM(C195)</f>
        <v>0</v>
      </c>
      <c r="D194" s="64">
        <f>SUM(D195)</f>
        <v>0</v>
      </c>
    </row>
    <row r="195" spans="1:11" s="18" customFormat="1" ht="14.45" hidden="1" customHeight="1" x14ac:dyDescent="0.25">
      <c r="A195" s="91">
        <v>32</v>
      </c>
      <c r="B195" s="66" t="s">
        <v>14</v>
      </c>
      <c r="C195" s="72"/>
      <c r="D195" s="72">
        <f>SUM(D196,D198,D200)</f>
        <v>0</v>
      </c>
      <c r="E195" s="35"/>
      <c r="F195" s="35"/>
      <c r="G195" s="130"/>
      <c r="H195" s="130"/>
    </row>
    <row r="196" spans="1:11" s="40" customFormat="1" ht="14.45" hidden="1" customHeight="1" x14ac:dyDescent="0.25">
      <c r="A196" s="76">
        <v>321</v>
      </c>
      <c r="B196" s="68" t="s">
        <v>41</v>
      </c>
      <c r="C196" s="77"/>
      <c r="D196" s="77">
        <f>SUM(D197)</f>
        <v>0</v>
      </c>
      <c r="E196" s="41"/>
      <c r="F196" s="41"/>
      <c r="G196" s="49"/>
      <c r="H196" s="49"/>
    </row>
    <row r="197" spans="1:11" ht="14.45" hidden="1" customHeight="1" x14ac:dyDescent="0.25">
      <c r="A197" s="92" t="s">
        <v>59</v>
      </c>
      <c r="B197" s="70" t="s">
        <v>60</v>
      </c>
      <c r="C197" s="78"/>
      <c r="D197" s="78"/>
      <c r="E197" s="46"/>
      <c r="F197" s="46"/>
      <c r="G197" s="47"/>
      <c r="H197" s="47"/>
    </row>
    <row r="198" spans="1:11" s="40" customFormat="1" ht="14.45" hidden="1" customHeight="1" x14ac:dyDescent="0.25">
      <c r="A198" s="76">
        <v>322</v>
      </c>
      <c r="B198" s="68" t="s">
        <v>42</v>
      </c>
      <c r="C198" s="64"/>
      <c r="D198" s="64">
        <f>SUM(D199)</f>
        <v>0</v>
      </c>
      <c r="E198" s="41"/>
      <c r="F198" s="41"/>
      <c r="G198" s="49"/>
      <c r="H198" s="49"/>
    </row>
    <row r="199" spans="1:11" ht="14.45" hidden="1" customHeight="1" x14ac:dyDescent="0.25">
      <c r="A199" s="92" t="s">
        <v>61</v>
      </c>
      <c r="B199" s="70" t="s">
        <v>47</v>
      </c>
      <c r="C199" s="71"/>
      <c r="D199" s="71"/>
      <c r="E199" s="46"/>
      <c r="F199" s="46"/>
      <c r="G199" s="47"/>
      <c r="H199" s="47"/>
    </row>
    <row r="200" spans="1:11" s="40" customFormat="1" ht="14.25" hidden="1" customHeight="1" x14ac:dyDescent="0.25">
      <c r="A200" s="76">
        <v>324</v>
      </c>
      <c r="B200" s="68" t="s">
        <v>74</v>
      </c>
      <c r="C200" s="64"/>
      <c r="D200" s="64">
        <f>SUM(D201)</f>
        <v>0</v>
      </c>
      <c r="E200" s="41"/>
      <c r="F200" s="41"/>
      <c r="G200" s="49"/>
      <c r="H200" s="49"/>
    </row>
    <row r="201" spans="1:11" s="39" customFormat="1" hidden="1" x14ac:dyDescent="0.2">
      <c r="A201" s="92">
        <v>3241</v>
      </c>
      <c r="B201" s="70" t="s">
        <v>74</v>
      </c>
      <c r="C201" s="71"/>
      <c r="D201" s="71"/>
    </row>
    <row r="202" spans="1:11" s="43" customFormat="1" hidden="1" x14ac:dyDescent="0.25">
      <c r="A202" s="80">
        <v>93</v>
      </c>
      <c r="B202" s="79" t="s">
        <v>30</v>
      </c>
      <c r="C202" s="80">
        <f t="shared" ref="C202:D203" si="4">SUM(C203)</f>
        <v>18.989999999999998</v>
      </c>
      <c r="D202" s="80">
        <v>0</v>
      </c>
      <c r="E202" s="48"/>
      <c r="F202" s="48"/>
    </row>
    <row r="203" spans="1:11" s="40" customFormat="1" x14ac:dyDescent="0.25">
      <c r="A203" s="62">
        <v>4</v>
      </c>
      <c r="B203" s="63" t="s">
        <v>16</v>
      </c>
      <c r="C203" s="52">
        <v>18.989999999999998</v>
      </c>
      <c r="D203" s="52">
        <f t="shared" si="4"/>
        <v>18.989999999999998</v>
      </c>
      <c r="E203" s="41"/>
      <c r="F203" s="41"/>
    </row>
    <row r="204" spans="1:11" s="18" customFormat="1" x14ac:dyDescent="0.25">
      <c r="A204" s="131">
        <v>42</v>
      </c>
      <c r="B204" s="132" t="s">
        <v>17</v>
      </c>
      <c r="C204" s="52">
        <v>18.989999999999998</v>
      </c>
      <c r="D204" s="84">
        <f>SUM(D206)</f>
        <v>18.989999999999998</v>
      </c>
      <c r="E204" s="35"/>
      <c r="F204" s="35"/>
    </row>
    <row r="205" spans="1:11" s="40" customFormat="1" x14ac:dyDescent="0.25">
      <c r="A205" s="133">
        <v>422</v>
      </c>
      <c r="B205" s="134" t="s">
        <v>38</v>
      </c>
      <c r="C205" s="52">
        <v>18.989999999999998</v>
      </c>
      <c r="D205" s="135">
        <f>SUM(D206)</f>
        <v>18.989999999999998</v>
      </c>
      <c r="E205" s="41"/>
      <c r="F205" s="41"/>
    </row>
    <row r="206" spans="1:11" x14ac:dyDescent="0.25">
      <c r="A206" s="136">
        <v>4227</v>
      </c>
      <c r="B206" s="137" t="s">
        <v>135</v>
      </c>
      <c r="C206" s="52">
        <v>18.989999999999998</v>
      </c>
      <c r="D206" s="32">
        <v>18.989999999999998</v>
      </c>
      <c r="E206" s="46"/>
      <c r="F206" s="46"/>
    </row>
    <row r="207" spans="1:11" s="42" customFormat="1" hidden="1" x14ac:dyDescent="0.2">
      <c r="A207" s="52" t="s">
        <v>136</v>
      </c>
      <c r="B207" s="83" t="s">
        <v>29</v>
      </c>
      <c r="C207" s="52">
        <f t="shared" ref="C207:D207" si="5">SUM(C208,C213,C222,C227,C232,C237)</f>
        <v>0</v>
      </c>
      <c r="D207" s="52">
        <f t="shared" si="5"/>
        <v>0</v>
      </c>
    </row>
    <row r="208" spans="1:11" s="42" customFormat="1" hidden="1" x14ac:dyDescent="0.2">
      <c r="A208" s="52">
        <v>11</v>
      </c>
      <c r="B208" s="60" t="s">
        <v>25</v>
      </c>
      <c r="C208" s="61">
        <f t="shared" ref="C208:D209" si="6">SUM(C209)</f>
        <v>0</v>
      </c>
      <c r="D208" s="61">
        <f t="shared" si="6"/>
        <v>0</v>
      </c>
    </row>
    <row r="209" spans="1:6" s="42" customFormat="1" hidden="1" x14ac:dyDescent="0.2">
      <c r="A209" s="52">
        <v>4</v>
      </c>
      <c r="B209" s="60" t="s">
        <v>16</v>
      </c>
      <c r="C209" s="61">
        <f t="shared" si="6"/>
        <v>0</v>
      </c>
      <c r="D209" s="61">
        <f t="shared" si="6"/>
        <v>0</v>
      </c>
    </row>
    <row r="210" spans="1:6" s="44" customFormat="1" hidden="1" x14ac:dyDescent="0.2">
      <c r="A210" s="93">
        <v>42</v>
      </c>
      <c r="B210" s="59" t="s">
        <v>17</v>
      </c>
      <c r="C210" s="73"/>
      <c r="D210" s="73">
        <f>SUM(D211)</f>
        <v>0</v>
      </c>
      <c r="E210" s="42"/>
      <c r="F210" s="42"/>
    </row>
    <row r="211" spans="1:6" s="40" customFormat="1" hidden="1" x14ac:dyDescent="0.25">
      <c r="A211" s="62">
        <v>422</v>
      </c>
      <c r="B211" s="63" t="s">
        <v>38</v>
      </c>
      <c r="C211" s="52"/>
      <c r="D211" s="52">
        <f t="shared" ref="D211" si="7">SUM(D212)</f>
        <v>0</v>
      </c>
      <c r="E211" s="42"/>
      <c r="F211" s="42"/>
    </row>
    <row r="212" spans="1:6" hidden="1" x14ac:dyDescent="0.25">
      <c r="A212" s="86" t="s">
        <v>75</v>
      </c>
      <c r="B212" s="74" t="s">
        <v>76</v>
      </c>
      <c r="C212" s="55"/>
      <c r="D212" s="55"/>
      <c r="E212" s="42"/>
      <c r="F212" s="42"/>
    </row>
    <row r="213" spans="1:6" s="40" customFormat="1" hidden="1" x14ac:dyDescent="0.25">
      <c r="A213" s="52">
        <v>52</v>
      </c>
      <c r="B213" s="60" t="s">
        <v>24</v>
      </c>
      <c r="C213" s="52">
        <f>SUM(C214)</f>
        <v>0</v>
      </c>
      <c r="D213" s="52">
        <f t="shared" ref="D213" si="8">SUM(D215)</f>
        <v>0</v>
      </c>
      <c r="E213" s="42"/>
      <c r="F213" s="42"/>
    </row>
    <row r="214" spans="1:6" s="40" customFormat="1" hidden="1" x14ac:dyDescent="0.25">
      <c r="A214" s="52">
        <v>3</v>
      </c>
      <c r="B214" s="60" t="s">
        <v>26</v>
      </c>
      <c r="C214" s="52">
        <f t="shared" ref="C214:D214" si="9">SUM(C215)</f>
        <v>0</v>
      </c>
      <c r="D214" s="52">
        <f t="shared" si="9"/>
        <v>0</v>
      </c>
      <c r="E214" s="42"/>
      <c r="F214" s="42"/>
    </row>
    <row r="215" spans="1:6" s="18" customFormat="1" hidden="1" x14ac:dyDescent="0.25">
      <c r="A215" s="91">
        <v>32</v>
      </c>
      <c r="B215" s="66" t="s">
        <v>14</v>
      </c>
      <c r="C215" s="72"/>
      <c r="D215" s="72">
        <f>SUM(D216,D218,D220)</f>
        <v>0</v>
      </c>
      <c r="E215" s="42"/>
      <c r="F215" s="42"/>
    </row>
    <row r="216" spans="1:6" s="40" customFormat="1" hidden="1" x14ac:dyDescent="0.25">
      <c r="A216" s="76">
        <v>321</v>
      </c>
      <c r="B216" s="68" t="s">
        <v>41</v>
      </c>
      <c r="C216" s="77"/>
      <c r="D216" s="77">
        <f>SUM(D217)</f>
        <v>0</v>
      </c>
      <c r="E216" s="42"/>
      <c r="F216" s="42"/>
    </row>
    <row r="217" spans="1:6" hidden="1" x14ac:dyDescent="0.25">
      <c r="A217" s="92" t="s">
        <v>59</v>
      </c>
      <c r="B217" s="70" t="s">
        <v>60</v>
      </c>
      <c r="C217" s="78"/>
      <c r="D217" s="78"/>
      <c r="E217" s="42"/>
      <c r="F217" s="42"/>
    </row>
    <row r="218" spans="1:6" s="40" customFormat="1" hidden="1" x14ac:dyDescent="0.25">
      <c r="A218" s="76">
        <v>322</v>
      </c>
      <c r="B218" s="68" t="s">
        <v>42</v>
      </c>
      <c r="C218" s="64"/>
      <c r="D218" s="64">
        <f>SUM(D219)</f>
        <v>0</v>
      </c>
      <c r="E218" s="42"/>
      <c r="F218" s="42"/>
    </row>
    <row r="219" spans="1:6" hidden="1" x14ac:dyDescent="0.25">
      <c r="A219" s="92" t="s">
        <v>61</v>
      </c>
      <c r="B219" s="70" t="s">
        <v>47</v>
      </c>
      <c r="C219" s="71"/>
      <c r="D219" s="71"/>
      <c r="E219" s="42"/>
      <c r="F219" s="42"/>
    </row>
    <row r="220" spans="1:6" s="40" customFormat="1" ht="18" hidden="1" customHeight="1" x14ac:dyDescent="0.25">
      <c r="A220" s="76">
        <v>324</v>
      </c>
      <c r="B220" s="68" t="s">
        <v>74</v>
      </c>
      <c r="C220" s="64"/>
      <c r="D220" s="64">
        <f>SUM(D221)</f>
        <v>0</v>
      </c>
      <c r="E220" s="42"/>
      <c r="F220" s="42"/>
    </row>
    <row r="221" spans="1:6" hidden="1" x14ac:dyDescent="0.25">
      <c r="A221" s="92">
        <v>3241</v>
      </c>
      <c r="B221" s="70" t="s">
        <v>74</v>
      </c>
      <c r="C221" s="71"/>
      <c r="D221" s="71"/>
      <c r="E221" s="42"/>
      <c r="F221" s="42"/>
    </row>
    <row r="222" spans="1:6" s="40" customFormat="1" hidden="1" x14ac:dyDescent="0.25">
      <c r="A222" s="52">
        <v>41</v>
      </c>
      <c r="B222" s="60" t="s">
        <v>31</v>
      </c>
      <c r="C222" s="64">
        <f>SUM(C223)</f>
        <v>0</v>
      </c>
      <c r="D222" s="64">
        <f t="shared" ref="D222" si="10">SUM(D224)</f>
        <v>0</v>
      </c>
      <c r="E222" s="42"/>
      <c r="F222" s="42"/>
    </row>
    <row r="223" spans="1:6" s="40" customFormat="1" hidden="1" x14ac:dyDescent="0.25">
      <c r="A223" s="52">
        <v>4</v>
      </c>
      <c r="B223" s="60" t="s">
        <v>16</v>
      </c>
      <c r="C223" s="64">
        <f t="shared" ref="C223:D223" si="11">SUM(C224)</f>
        <v>0</v>
      </c>
      <c r="D223" s="64">
        <f t="shared" si="11"/>
        <v>0</v>
      </c>
      <c r="E223" s="42"/>
      <c r="F223" s="42"/>
    </row>
    <row r="224" spans="1:6" s="18" customFormat="1" hidden="1" x14ac:dyDescent="0.25">
      <c r="A224" s="91">
        <v>42</v>
      </c>
      <c r="B224" s="66" t="s">
        <v>17</v>
      </c>
      <c r="C224" s="85"/>
      <c r="D224" s="85">
        <f>SUM(D225)</f>
        <v>0</v>
      </c>
      <c r="E224" s="42"/>
      <c r="F224" s="42"/>
    </row>
    <row r="225" spans="1:6" s="40" customFormat="1" hidden="1" x14ac:dyDescent="0.25">
      <c r="A225" s="76">
        <v>422</v>
      </c>
      <c r="B225" s="68" t="s">
        <v>38</v>
      </c>
      <c r="C225" s="64"/>
      <c r="D225" s="64">
        <f>SUM(D226)</f>
        <v>0</v>
      </c>
      <c r="E225" s="42"/>
      <c r="F225" s="42"/>
    </row>
    <row r="226" spans="1:6" hidden="1" x14ac:dyDescent="0.25">
      <c r="A226" s="92" t="s">
        <v>75</v>
      </c>
      <c r="B226" s="70" t="s">
        <v>76</v>
      </c>
      <c r="C226" s="71"/>
      <c r="D226" s="71"/>
      <c r="E226" s="42"/>
      <c r="F226" s="42"/>
    </row>
    <row r="227" spans="1:6" s="40" customFormat="1" hidden="1" x14ac:dyDescent="0.25">
      <c r="A227" s="52">
        <v>61</v>
      </c>
      <c r="B227" s="60" t="s">
        <v>33</v>
      </c>
      <c r="C227" s="52">
        <f t="shared" ref="C227:D228" si="12">SUM(C228)</f>
        <v>0</v>
      </c>
      <c r="D227" s="52">
        <f t="shared" si="12"/>
        <v>0</v>
      </c>
      <c r="E227" s="42"/>
      <c r="F227" s="42"/>
    </row>
    <row r="228" spans="1:6" s="40" customFormat="1" hidden="1" x14ac:dyDescent="0.25">
      <c r="A228" s="52">
        <v>4</v>
      </c>
      <c r="B228" s="60" t="s">
        <v>16</v>
      </c>
      <c r="C228" s="52">
        <f t="shared" si="12"/>
        <v>0</v>
      </c>
      <c r="D228" s="52">
        <f t="shared" si="12"/>
        <v>0</v>
      </c>
      <c r="E228" s="42"/>
      <c r="F228" s="42"/>
    </row>
    <row r="229" spans="1:6" s="18" customFormat="1" hidden="1" x14ac:dyDescent="0.25">
      <c r="A229" s="93">
        <v>42</v>
      </c>
      <c r="B229" s="59" t="s">
        <v>17</v>
      </c>
      <c r="C229" s="73"/>
      <c r="D229" s="73">
        <f>SUM(D230)</f>
        <v>0</v>
      </c>
      <c r="E229" s="42"/>
      <c r="F229" s="42"/>
    </row>
    <row r="230" spans="1:6" s="40" customFormat="1" hidden="1" x14ac:dyDescent="0.25">
      <c r="A230" s="62">
        <v>422</v>
      </c>
      <c r="B230" s="63" t="s">
        <v>38</v>
      </c>
      <c r="C230" s="52"/>
      <c r="D230" s="52">
        <f>SUM(D231)</f>
        <v>0</v>
      </c>
      <c r="E230" s="42"/>
      <c r="F230" s="42"/>
    </row>
    <row r="231" spans="1:6" hidden="1" x14ac:dyDescent="0.25">
      <c r="A231" s="86" t="s">
        <v>75</v>
      </c>
      <c r="B231" s="74" t="s">
        <v>76</v>
      </c>
      <c r="C231" s="55"/>
      <c r="D231" s="55"/>
      <c r="E231" s="42"/>
      <c r="F231" s="42"/>
    </row>
    <row r="232" spans="1:6" s="40" customFormat="1" hidden="1" x14ac:dyDescent="0.25">
      <c r="A232" s="80">
        <v>94</v>
      </c>
      <c r="B232" s="79" t="s">
        <v>32</v>
      </c>
      <c r="C232" s="80">
        <f t="shared" ref="C232:D233" si="13">SUM(C233)</f>
        <v>0</v>
      </c>
      <c r="D232" s="80">
        <f t="shared" si="13"/>
        <v>0</v>
      </c>
      <c r="E232" s="42"/>
      <c r="F232" s="42"/>
    </row>
    <row r="233" spans="1:6" s="40" customFormat="1" hidden="1" x14ac:dyDescent="0.25">
      <c r="A233" s="81">
        <v>3</v>
      </c>
      <c r="B233" s="82" t="s">
        <v>26</v>
      </c>
      <c r="C233" s="80">
        <f t="shared" si="13"/>
        <v>0</v>
      </c>
      <c r="D233" s="80">
        <f t="shared" si="13"/>
        <v>0</v>
      </c>
      <c r="E233" s="42"/>
      <c r="F233" s="42"/>
    </row>
    <row r="234" spans="1:6" s="18" customFormat="1" hidden="1" x14ac:dyDescent="0.25">
      <c r="A234" s="94">
        <v>32</v>
      </c>
      <c r="B234" s="87" t="s">
        <v>14</v>
      </c>
      <c r="C234" s="88"/>
      <c r="D234" s="88">
        <f>SUM(D235)</f>
        <v>0</v>
      </c>
      <c r="E234" s="44"/>
      <c r="F234" s="44"/>
    </row>
    <row r="235" spans="1:6" s="40" customFormat="1" hidden="1" x14ac:dyDescent="0.25">
      <c r="A235" s="81">
        <v>323</v>
      </c>
      <c r="B235" s="82" t="s">
        <v>77</v>
      </c>
      <c r="C235" s="80"/>
      <c r="D235" s="80">
        <f>SUM(D236)</f>
        <v>0</v>
      </c>
      <c r="E235" s="42"/>
      <c r="F235" s="42"/>
    </row>
    <row r="236" spans="1:6" hidden="1" x14ac:dyDescent="0.25">
      <c r="A236" s="95" t="s">
        <v>64</v>
      </c>
      <c r="B236" s="89" t="s">
        <v>65</v>
      </c>
      <c r="C236" s="90"/>
      <c r="D236" s="90"/>
      <c r="E236" s="42"/>
      <c r="F236" s="42"/>
    </row>
    <row r="237" spans="1:6" s="40" customFormat="1" hidden="1" x14ac:dyDescent="0.25">
      <c r="A237" s="80">
        <v>95</v>
      </c>
      <c r="B237" s="79" t="s">
        <v>78</v>
      </c>
      <c r="C237" s="80">
        <f t="shared" ref="C237:D238" si="14">SUM(C238)</f>
        <v>0</v>
      </c>
      <c r="D237" s="80">
        <f t="shared" si="14"/>
        <v>0</v>
      </c>
      <c r="E237" s="42"/>
      <c r="F237" s="42"/>
    </row>
    <row r="238" spans="1:6" s="40" customFormat="1" hidden="1" x14ac:dyDescent="0.25">
      <c r="A238" s="81">
        <v>3</v>
      </c>
      <c r="B238" s="82" t="s">
        <v>26</v>
      </c>
      <c r="C238" s="80">
        <f t="shared" si="14"/>
        <v>0</v>
      </c>
      <c r="D238" s="80">
        <f t="shared" si="14"/>
        <v>0</v>
      </c>
      <c r="E238" s="42"/>
      <c r="F238" s="42"/>
    </row>
    <row r="239" spans="1:6" s="18" customFormat="1" hidden="1" x14ac:dyDescent="0.25">
      <c r="A239" s="94">
        <v>32</v>
      </c>
      <c r="B239" s="87" t="s">
        <v>14</v>
      </c>
      <c r="C239" s="88"/>
      <c r="D239" s="88">
        <f>SUM(D240,D242)</f>
        <v>0</v>
      </c>
      <c r="E239" s="42"/>
      <c r="F239" s="42"/>
    </row>
    <row r="240" spans="1:6" s="40" customFormat="1" hidden="1" x14ac:dyDescent="0.25">
      <c r="A240" s="81">
        <v>323</v>
      </c>
      <c r="B240" s="82" t="s">
        <v>37</v>
      </c>
      <c r="C240" s="80"/>
      <c r="D240" s="80">
        <f>SUM(D241)</f>
        <v>0</v>
      </c>
      <c r="E240" s="42"/>
      <c r="F240" s="42"/>
    </row>
    <row r="241" spans="1:6" hidden="1" x14ac:dyDescent="0.25">
      <c r="A241" s="95" t="s">
        <v>64</v>
      </c>
      <c r="B241" s="89" t="s">
        <v>65</v>
      </c>
      <c r="C241" s="90"/>
      <c r="D241" s="90"/>
      <c r="E241" s="42"/>
      <c r="F241" s="42"/>
    </row>
    <row r="242" spans="1:6" s="40" customFormat="1" ht="19.899999999999999" hidden="1" customHeight="1" x14ac:dyDescent="0.25">
      <c r="A242" s="81">
        <v>324</v>
      </c>
      <c r="B242" s="82" t="s">
        <v>74</v>
      </c>
      <c r="C242" s="80"/>
      <c r="D242" s="80">
        <f>SUM(D243)</f>
        <v>0</v>
      </c>
      <c r="E242" s="42"/>
      <c r="F242" s="42"/>
    </row>
    <row r="243" spans="1:6" ht="16.899999999999999" hidden="1" customHeight="1" x14ac:dyDescent="0.25">
      <c r="A243" s="95">
        <v>3241</v>
      </c>
      <c r="B243" s="89" t="s">
        <v>74</v>
      </c>
      <c r="C243" s="90"/>
      <c r="D243" s="90"/>
      <c r="E243" s="42"/>
      <c r="F243" s="42"/>
    </row>
    <row r="244" spans="1:6" ht="16.899999999999999" customHeight="1" x14ac:dyDescent="0.25">
      <c r="A244" s="147" t="s">
        <v>93</v>
      </c>
      <c r="B244" s="99" t="s">
        <v>142</v>
      </c>
      <c r="C244" s="100">
        <v>116040</v>
      </c>
      <c r="D244" s="100">
        <v>116040</v>
      </c>
      <c r="E244" s="42"/>
      <c r="F244" s="42"/>
    </row>
    <row r="245" spans="1:6" x14ac:dyDescent="0.25">
      <c r="A245" s="116">
        <v>3</v>
      </c>
      <c r="B245" s="63" t="s">
        <v>26</v>
      </c>
      <c r="C245" s="148">
        <f>C246+C254</f>
        <v>116040</v>
      </c>
      <c r="D245" s="148">
        <f>D246+D254</f>
        <v>116040</v>
      </c>
    </row>
    <row r="246" spans="1:6" x14ac:dyDescent="0.25">
      <c r="A246" s="91">
        <v>31</v>
      </c>
      <c r="B246" s="66" t="s">
        <v>13</v>
      </c>
      <c r="C246" s="148">
        <f>C247+C250+C252</f>
        <v>77600</v>
      </c>
      <c r="D246" s="148">
        <f>D247+D250+D252</f>
        <v>91600</v>
      </c>
    </row>
    <row r="247" spans="1:6" x14ac:dyDescent="0.25">
      <c r="A247" s="91">
        <v>311</v>
      </c>
      <c r="B247" s="66" t="s">
        <v>91</v>
      </c>
      <c r="C247" s="148">
        <f>SUM(C248:C249)</f>
        <v>54400</v>
      </c>
      <c r="D247" s="148">
        <f>SUM(D248:D249)</f>
        <v>74142</v>
      </c>
    </row>
    <row r="248" spans="1:6" x14ac:dyDescent="0.25">
      <c r="A248" s="105">
        <v>3111</v>
      </c>
      <c r="B248" s="104" t="s">
        <v>57</v>
      </c>
      <c r="C248" s="78">
        <v>49000</v>
      </c>
      <c r="D248" s="78">
        <v>66768</v>
      </c>
    </row>
    <row r="249" spans="1:6" x14ac:dyDescent="0.25">
      <c r="A249" s="105">
        <v>3114</v>
      </c>
      <c r="B249" s="104" t="s">
        <v>92</v>
      </c>
      <c r="C249" s="78">
        <v>5400</v>
      </c>
      <c r="D249" s="78">
        <v>7374</v>
      </c>
    </row>
    <row r="250" spans="1:6" x14ac:dyDescent="0.25">
      <c r="A250" s="76">
        <v>312</v>
      </c>
      <c r="B250" s="68" t="s">
        <v>40</v>
      </c>
      <c r="C250" s="148">
        <f>SUM(C251)</f>
        <v>14000</v>
      </c>
      <c r="D250" s="148">
        <f>SUM(D251)</f>
        <v>5000</v>
      </c>
    </row>
    <row r="251" spans="1:6" x14ac:dyDescent="0.25">
      <c r="A251" s="92" t="s">
        <v>63</v>
      </c>
      <c r="B251" s="70" t="s">
        <v>40</v>
      </c>
      <c r="C251" s="78">
        <v>14000</v>
      </c>
      <c r="D251" s="78">
        <v>5000</v>
      </c>
    </row>
    <row r="252" spans="1:6" x14ac:dyDescent="0.25">
      <c r="A252" s="76">
        <v>313</v>
      </c>
      <c r="B252" s="68" t="s">
        <v>39</v>
      </c>
      <c r="C252" s="148">
        <f>SUM(C253)</f>
        <v>9200</v>
      </c>
      <c r="D252" s="148">
        <f>SUM(D253)</f>
        <v>12458</v>
      </c>
    </row>
    <row r="253" spans="1:6" x14ac:dyDescent="0.25">
      <c r="A253" s="92">
        <v>3132</v>
      </c>
      <c r="B253" s="70" t="s">
        <v>58</v>
      </c>
      <c r="C253" s="78">
        <v>9200</v>
      </c>
      <c r="D253" s="78">
        <v>12458</v>
      </c>
    </row>
    <row r="254" spans="1:6" x14ac:dyDescent="0.25">
      <c r="A254" s="96">
        <v>32</v>
      </c>
      <c r="B254" s="97" t="s">
        <v>14</v>
      </c>
      <c r="C254" s="148">
        <f>C255+C257+C261</f>
        <v>38440</v>
      </c>
      <c r="D254" s="148">
        <f>D255+D257+D261</f>
        <v>24440</v>
      </c>
    </row>
    <row r="255" spans="1:6" x14ac:dyDescent="0.25">
      <c r="A255" s="96">
        <v>321</v>
      </c>
      <c r="B255" s="97" t="s">
        <v>118</v>
      </c>
      <c r="C255" s="148">
        <f>SUM(C256)</f>
        <v>480</v>
      </c>
      <c r="D255" s="148">
        <f>SUM(D256)</f>
        <v>480</v>
      </c>
    </row>
    <row r="256" spans="1:6" x14ac:dyDescent="0.25">
      <c r="A256" s="92">
        <v>3212</v>
      </c>
      <c r="B256" s="70" t="s">
        <v>98</v>
      </c>
      <c r="C256" s="78">
        <v>480</v>
      </c>
      <c r="D256" s="78">
        <v>480</v>
      </c>
    </row>
    <row r="257" spans="1:4" x14ac:dyDescent="0.25">
      <c r="A257" s="96">
        <v>322</v>
      </c>
      <c r="B257" s="97" t="s">
        <v>42</v>
      </c>
      <c r="C257" s="148">
        <f>SUM(C258:C260)</f>
        <v>29400</v>
      </c>
      <c r="D257" s="148">
        <f>SUM(D258:D260)</f>
        <v>15400</v>
      </c>
    </row>
    <row r="258" spans="1:4" x14ac:dyDescent="0.25">
      <c r="A258" s="92">
        <v>3221</v>
      </c>
      <c r="B258" s="70" t="s">
        <v>47</v>
      </c>
      <c r="C258" s="78">
        <v>1200</v>
      </c>
      <c r="D258" s="78">
        <v>1200</v>
      </c>
    </row>
    <row r="259" spans="1:4" x14ac:dyDescent="0.25">
      <c r="A259" s="92">
        <v>3222</v>
      </c>
      <c r="B259" s="70" t="s">
        <v>48</v>
      </c>
      <c r="C259" s="78">
        <v>15000</v>
      </c>
      <c r="D259" s="78">
        <v>8000</v>
      </c>
    </row>
    <row r="260" spans="1:4" x14ac:dyDescent="0.25">
      <c r="A260" s="92">
        <v>3223</v>
      </c>
      <c r="B260" s="70" t="s">
        <v>62</v>
      </c>
      <c r="C260" s="78">
        <v>13200</v>
      </c>
      <c r="D260" s="78">
        <v>6200</v>
      </c>
    </row>
    <row r="261" spans="1:4" x14ac:dyDescent="0.25">
      <c r="A261" s="96">
        <v>323</v>
      </c>
      <c r="B261" s="97" t="s">
        <v>37</v>
      </c>
      <c r="C261" s="148">
        <f>SUM(C262:C265)</f>
        <v>8560</v>
      </c>
      <c r="D261" s="148">
        <f>SUM(D262:D265)</f>
        <v>8560</v>
      </c>
    </row>
    <row r="262" spans="1:4" x14ac:dyDescent="0.25">
      <c r="A262" s="92">
        <v>3234</v>
      </c>
      <c r="B262" s="70" t="s">
        <v>67</v>
      </c>
      <c r="C262" s="78">
        <v>3960</v>
      </c>
      <c r="D262" s="78">
        <v>3960</v>
      </c>
    </row>
    <row r="263" spans="1:4" x14ac:dyDescent="0.25">
      <c r="A263" s="92">
        <v>3236</v>
      </c>
      <c r="B263" s="70" t="s">
        <v>49</v>
      </c>
      <c r="C263" s="78">
        <v>100</v>
      </c>
      <c r="D263" s="78">
        <v>100</v>
      </c>
    </row>
    <row r="264" spans="1:4" x14ac:dyDescent="0.25">
      <c r="A264" s="92">
        <v>3238</v>
      </c>
      <c r="B264" s="70" t="s">
        <v>68</v>
      </c>
      <c r="C264" s="78">
        <v>500</v>
      </c>
      <c r="D264" s="78">
        <v>500</v>
      </c>
    </row>
    <row r="265" spans="1:4" x14ac:dyDescent="0.25">
      <c r="A265" s="92">
        <v>3239</v>
      </c>
      <c r="B265" s="70" t="s">
        <v>51</v>
      </c>
      <c r="C265" s="78">
        <v>4000</v>
      </c>
      <c r="D265" s="78">
        <v>4000</v>
      </c>
    </row>
    <row r="266" spans="1:4" x14ac:dyDescent="0.25">
      <c r="A266" s="149" t="s">
        <v>143</v>
      </c>
      <c r="B266" s="149" t="s">
        <v>144</v>
      </c>
      <c r="C266" s="149">
        <f t="shared" ref="C266:D268" si="15">SUM(C267)</f>
        <v>17125</v>
      </c>
      <c r="D266" s="149">
        <f t="shared" si="15"/>
        <v>17125</v>
      </c>
    </row>
    <row r="267" spans="1:4" ht="22.5" customHeight="1" x14ac:dyDescent="0.25">
      <c r="A267" s="96">
        <v>45</v>
      </c>
      <c r="B267" s="97" t="s">
        <v>145</v>
      </c>
      <c r="C267" s="148">
        <f t="shared" si="15"/>
        <v>17125</v>
      </c>
      <c r="D267" s="148">
        <f t="shared" si="15"/>
        <v>17125</v>
      </c>
    </row>
    <row r="268" spans="1:4" x14ac:dyDescent="0.25">
      <c r="A268" s="96">
        <v>451</v>
      </c>
      <c r="B268" s="97" t="s">
        <v>109</v>
      </c>
      <c r="C268" s="148">
        <f t="shared" si="15"/>
        <v>17125</v>
      </c>
      <c r="D268" s="148">
        <f t="shared" si="15"/>
        <v>17125</v>
      </c>
    </row>
    <row r="269" spans="1:4" x14ac:dyDescent="0.25">
      <c r="A269" s="114">
        <v>4511</v>
      </c>
      <c r="B269" s="115" t="s">
        <v>109</v>
      </c>
      <c r="C269" s="78">
        <v>17125</v>
      </c>
      <c r="D269" s="78">
        <v>17125</v>
      </c>
    </row>
  </sheetData>
  <mergeCells count="3">
    <mergeCell ref="A5:B5"/>
    <mergeCell ref="A2:D2"/>
    <mergeCell ref="A1:I1"/>
  </mergeCells>
  <pageMargins left="0.70866141732283472" right="0.70866141732283472" top="0.74803149606299213" bottom="0.74803149606299213" header="0.31496062992125984" footer="0.31496062992125984"/>
  <pageSetup paperSize="9" scale="51" fitToHeight="2" orientation="portrait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2</vt:i4>
      </vt:variant>
    </vt:vector>
  </HeadingPairs>
  <TitlesOfParts>
    <vt:vector size="4" baseType="lpstr">
      <vt:lpstr>SAŽETAK </vt:lpstr>
      <vt:lpstr>POSEBNI_DIO_</vt:lpstr>
      <vt:lpstr>POSEBNI_DIO_!Podrucje_ispisa</vt:lpstr>
      <vt:lpstr>'SAŽETAK 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AMilic</dc:creator>
  <cp:lastModifiedBy>Irena Ratković</cp:lastModifiedBy>
  <cp:lastPrinted>2023-09-21T05:23:39Z</cp:lastPrinted>
  <dcterms:created xsi:type="dcterms:W3CDTF">2022-08-26T07:26:16Z</dcterms:created>
  <dcterms:modified xsi:type="dcterms:W3CDTF">2024-03-01T09:35:34Z</dcterms:modified>
</cp:coreProperties>
</file>